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autoCompressPictures="0"/>
  <bookViews>
    <workbookView xWindow="0" yWindow="0" windowWidth="19440" windowHeight="11760" tabRatio="500"/>
  </bookViews>
  <sheets>
    <sheet name="2015-2016" sheetId="1" r:id="rId1"/>
    <sheet name="Счет" sheetId="2" r:id="rId2"/>
  </sheets>
  <calcPr calcId="144525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31" i="1" l="1"/>
  <c r="Q32" i="1"/>
  <c r="Q33" i="1"/>
  <c r="Q34" i="1"/>
  <c r="Q37" i="1"/>
  <c r="Q38" i="1"/>
  <c r="Q39" i="1"/>
  <c r="Q40" i="1"/>
  <c r="Q41" i="1"/>
  <c r="Q42" i="1"/>
  <c r="Q43" i="1"/>
  <c r="Q35" i="1"/>
  <c r="Q36" i="1"/>
  <c r="Q7" i="1"/>
  <c r="Q8" i="1"/>
  <c r="Q12" i="1"/>
  <c r="Q13" i="1"/>
  <c r="Q14" i="1"/>
  <c r="Q15" i="1"/>
  <c r="Q17" i="1"/>
  <c r="Q18" i="1"/>
  <c r="Q19" i="1"/>
  <c r="Q20" i="1"/>
  <c r="Q22" i="1"/>
  <c r="Q11" i="1"/>
  <c r="Q16" i="1"/>
  <c r="Q6" i="1"/>
  <c r="Q26" i="1"/>
  <c r="Q24" i="1"/>
  <c r="Q25" i="1"/>
  <c r="Q27" i="1"/>
  <c r="Q28" i="1"/>
  <c r="Q21" i="1"/>
  <c r="Q5" i="1"/>
  <c r="Q9" i="1"/>
  <c r="Q29" i="1"/>
  <c r="Q44" i="1"/>
  <c r="D34" i="1"/>
  <c r="R34" i="1"/>
  <c r="D37" i="1"/>
  <c r="R37" i="1"/>
  <c r="D38" i="1"/>
  <c r="R38" i="1"/>
  <c r="D39" i="1"/>
  <c r="R39" i="1"/>
  <c r="D40" i="1"/>
  <c r="R40" i="1"/>
  <c r="D12" i="1"/>
  <c r="R12" i="1"/>
  <c r="D13" i="1"/>
  <c r="R13" i="1"/>
  <c r="D22" i="1"/>
  <c r="R22" i="1"/>
  <c r="D11" i="1"/>
  <c r="R11" i="1"/>
  <c r="D20" i="1"/>
  <c r="R20" i="1"/>
  <c r="D8" i="1"/>
  <c r="R8" i="1"/>
  <c r="D16" i="1"/>
  <c r="R16" i="1"/>
  <c r="D15" i="1"/>
  <c r="R15" i="1"/>
  <c r="D17" i="1"/>
  <c r="R17" i="1"/>
  <c r="D19" i="1"/>
  <c r="R19" i="1"/>
  <c r="D21" i="1"/>
  <c r="R21" i="1"/>
  <c r="D24" i="1"/>
  <c r="R24" i="1"/>
  <c r="D27" i="1"/>
  <c r="R27" i="1"/>
  <c r="R6" i="1"/>
  <c r="R7" i="1"/>
  <c r="R14" i="1"/>
  <c r="R44" i="1"/>
  <c r="E31" i="1"/>
  <c r="S31" i="1"/>
  <c r="E32" i="1"/>
  <c r="S32" i="1"/>
  <c r="E33" i="1"/>
  <c r="S33" i="1"/>
  <c r="E17" i="1"/>
  <c r="E18" i="1"/>
  <c r="S18" i="1"/>
  <c r="E37" i="1"/>
  <c r="S37" i="1"/>
  <c r="E8" i="1"/>
  <c r="S8" i="1"/>
  <c r="E26" i="1"/>
  <c r="S26" i="1"/>
  <c r="E25" i="1"/>
  <c r="S25" i="1"/>
  <c r="E28" i="1"/>
  <c r="S28" i="1"/>
  <c r="E12" i="1"/>
  <c r="S12" i="1"/>
  <c r="E13" i="1"/>
  <c r="E9" i="1"/>
  <c r="S9" i="1"/>
  <c r="S10" i="1"/>
  <c r="S23" i="1"/>
  <c r="E29" i="1"/>
  <c r="S29" i="1"/>
  <c r="S30" i="1"/>
  <c r="E34" i="1"/>
  <c r="S34" i="1"/>
  <c r="E35" i="1"/>
  <c r="S35" i="1"/>
  <c r="E36" i="1"/>
  <c r="S36" i="1"/>
  <c r="E38" i="1"/>
  <c r="S38" i="1"/>
  <c r="E39" i="1"/>
  <c r="S39" i="1"/>
  <c r="E40" i="1"/>
  <c r="S40" i="1"/>
  <c r="E41" i="1"/>
  <c r="S41" i="1"/>
  <c r="E42" i="1"/>
  <c r="S42" i="1"/>
  <c r="E43" i="1"/>
  <c r="S43" i="1"/>
  <c r="S44" i="1"/>
  <c r="T44" i="1"/>
  <c r="G22" i="1"/>
  <c r="U22" i="1"/>
  <c r="G11" i="1"/>
  <c r="U11" i="1"/>
  <c r="U44" i="1"/>
  <c r="E5" i="1"/>
  <c r="G15" i="2"/>
  <c r="F15" i="2"/>
  <c r="H15" i="2"/>
  <c r="E6" i="1"/>
  <c r="G16" i="2"/>
  <c r="F16" i="2"/>
  <c r="H16" i="2"/>
  <c r="E7" i="1"/>
  <c r="G17" i="2"/>
  <c r="F17" i="2"/>
  <c r="H17" i="2"/>
  <c r="G18" i="2"/>
  <c r="F18" i="2"/>
  <c r="H18" i="2"/>
  <c r="G19" i="2"/>
  <c r="F19" i="2"/>
  <c r="H19" i="2"/>
  <c r="E11" i="1"/>
  <c r="G20" i="2"/>
  <c r="F20" i="2"/>
  <c r="H20" i="2"/>
  <c r="G21" i="2"/>
  <c r="F21" i="2"/>
  <c r="H21" i="2"/>
  <c r="G22" i="2"/>
  <c r="F22" i="2"/>
  <c r="H22" i="2"/>
  <c r="E14" i="1"/>
  <c r="G23" i="2"/>
  <c r="F23" i="2"/>
  <c r="H23" i="2"/>
  <c r="E15" i="1"/>
  <c r="G24" i="2"/>
  <c r="F24" i="2"/>
  <c r="H24" i="2"/>
  <c r="E16" i="1"/>
  <c r="G25" i="2"/>
  <c r="F25" i="2"/>
  <c r="H25" i="2"/>
  <c r="G26" i="2"/>
  <c r="F26" i="2"/>
  <c r="H26" i="2"/>
  <c r="G27" i="2"/>
  <c r="F27" i="2"/>
  <c r="H27" i="2"/>
  <c r="E19" i="1"/>
  <c r="G28" i="2"/>
  <c r="F28" i="2"/>
  <c r="H28" i="2"/>
  <c r="E20" i="1"/>
  <c r="G29" i="2"/>
  <c r="F29" i="2"/>
  <c r="H29" i="2"/>
  <c r="E21" i="1"/>
  <c r="G30" i="2"/>
  <c r="F30" i="2"/>
  <c r="H30" i="2"/>
  <c r="E22" i="1"/>
  <c r="G31" i="2"/>
  <c r="F31" i="2"/>
  <c r="H31" i="2"/>
  <c r="E24" i="1"/>
  <c r="G33" i="2"/>
  <c r="F33" i="2"/>
  <c r="H33" i="2"/>
  <c r="G34" i="2"/>
  <c r="F34" i="2"/>
  <c r="H34" i="2"/>
  <c r="G35" i="2"/>
  <c r="F35" i="2"/>
  <c r="H35" i="2"/>
  <c r="E27" i="1"/>
  <c r="G36" i="2"/>
  <c r="F36" i="2"/>
  <c r="H36" i="2"/>
  <c r="G37" i="2"/>
  <c r="F37" i="2"/>
  <c r="H37" i="2"/>
  <c r="G38" i="2"/>
  <c r="F38" i="2"/>
  <c r="H38" i="2"/>
  <c r="F40" i="2"/>
  <c r="G40" i="2"/>
  <c r="H40" i="2"/>
  <c r="G41" i="2"/>
  <c r="F41" i="2"/>
  <c r="H41" i="2"/>
  <c r="G42" i="2"/>
  <c r="F42" i="2"/>
  <c r="H42" i="2"/>
  <c r="G43" i="2"/>
  <c r="F43" i="2"/>
  <c r="H43" i="2"/>
  <c r="G44" i="2"/>
  <c r="F44" i="2"/>
  <c r="H44" i="2"/>
  <c r="G45" i="2"/>
  <c r="F45" i="2"/>
  <c r="H45" i="2"/>
  <c r="G46" i="2"/>
  <c r="F46" i="2"/>
  <c r="H46" i="2"/>
  <c r="G47" i="2"/>
  <c r="F47" i="2"/>
  <c r="H47" i="2"/>
  <c r="G48" i="2"/>
  <c r="F48" i="2"/>
  <c r="H48" i="2"/>
  <c r="G49" i="2"/>
  <c r="F49" i="2"/>
  <c r="H49" i="2"/>
  <c r="G50" i="2"/>
  <c r="F50" i="2"/>
  <c r="H50" i="2"/>
  <c r="G51" i="2"/>
  <c r="F51" i="2"/>
  <c r="H51" i="2"/>
  <c r="G52" i="2"/>
  <c r="F52" i="2"/>
  <c r="H52" i="2"/>
  <c r="G53" i="2"/>
  <c r="G55" i="2"/>
  <c r="B58" i="2"/>
  <c r="D32" i="1"/>
  <c r="R32" i="1"/>
  <c r="F32" i="1"/>
  <c r="T32" i="1"/>
  <c r="G32" i="1"/>
  <c r="U32" i="1"/>
  <c r="D33" i="1"/>
  <c r="R33" i="1"/>
  <c r="F33" i="1"/>
  <c r="T33" i="1"/>
  <c r="G33" i="1"/>
  <c r="U33" i="1"/>
  <c r="F34" i="1"/>
  <c r="T34" i="1"/>
  <c r="G34" i="1"/>
  <c r="U34" i="1"/>
  <c r="D35" i="1"/>
  <c r="R35" i="1"/>
  <c r="F35" i="1"/>
  <c r="T35" i="1"/>
  <c r="G35" i="1"/>
  <c r="U35" i="1"/>
  <c r="D36" i="1"/>
  <c r="R36" i="1"/>
  <c r="F36" i="1"/>
  <c r="T36" i="1"/>
  <c r="G36" i="1"/>
  <c r="U36" i="1"/>
  <c r="F37" i="1"/>
  <c r="T37" i="1"/>
  <c r="G37" i="1"/>
  <c r="U37" i="1"/>
  <c r="F38" i="1"/>
  <c r="T38" i="1"/>
  <c r="G38" i="1"/>
  <c r="U38" i="1"/>
  <c r="F39" i="1"/>
  <c r="T39" i="1"/>
  <c r="G39" i="1"/>
  <c r="U39" i="1"/>
  <c r="F40" i="1"/>
  <c r="T40" i="1"/>
  <c r="G40" i="1"/>
  <c r="U40" i="1"/>
  <c r="D41" i="1"/>
  <c r="R41" i="1"/>
  <c r="F41" i="1"/>
  <c r="T41" i="1"/>
  <c r="G41" i="1"/>
  <c r="U41" i="1"/>
  <c r="D42" i="1"/>
  <c r="R42" i="1"/>
  <c r="F42" i="1"/>
  <c r="T42" i="1"/>
  <c r="G42" i="1"/>
  <c r="U42" i="1"/>
  <c r="D43" i="1"/>
  <c r="R43" i="1"/>
  <c r="F43" i="1"/>
  <c r="T43" i="1"/>
  <c r="G43" i="1"/>
  <c r="U43" i="1"/>
  <c r="G31" i="1"/>
  <c r="U31" i="1"/>
  <c r="F31" i="1"/>
  <c r="T31" i="1"/>
  <c r="D31" i="1"/>
  <c r="R31" i="1"/>
  <c r="F6" i="1"/>
  <c r="T6" i="1"/>
  <c r="G6" i="1"/>
  <c r="U6" i="1"/>
  <c r="F7" i="1"/>
  <c r="T7" i="1"/>
  <c r="G7" i="1"/>
  <c r="U7" i="1"/>
  <c r="F8" i="1"/>
  <c r="T8" i="1"/>
  <c r="G8" i="1"/>
  <c r="U8" i="1"/>
  <c r="F9" i="1"/>
  <c r="T9" i="1"/>
  <c r="G9" i="1"/>
  <c r="U9" i="1"/>
  <c r="T10" i="1"/>
  <c r="U10" i="1"/>
  <c r="F11" i="1"/>
  <c r="T11" i="1"/>
  <c r="F12" i="1"/>
  <c r="T12" i="1"/>
  <c r="G12" i="1"/>
  <c r="U12" i="1"/>
  <c r="F13" i="1"/>
  <c r="T13" i="1"/>
  <c r="G13" i="1"/>
  <c r="U13" i="1"/>
  <c r="F14" i="1"/>
  <c r="T14" i="1"/>
  <c r="G14" i="1"/>
  <c r="U14" i="1"/>
  <c r="F15" i="1"/>
  <c r="T15" i="1"/>
  <c r="G15" i="1"/>
  <c r="U15" i="1"/>
  <c r="F16" i="1"/>
  <c r="T16" i="1"/>
  <c r="G16" i="1"/>
  <c r="U16" i="1"/>
  <c r="F17" i="1"/>
  <c r="T17" i="1"/>
  <c r="G17" i="1"/>
  <c r="U17" i="1"/>
  <c r="F18" i="1"/>
  <c r="T18" i="1"/>
  <c r="G18" i="1"/>
  <c r="U18" i="1"/>
  <c r="F19" i="1"/>
  <c r="T19" i="1"/>
  <c r="G19" i="1"/>
  <c r="U19" i="1"/>
  <c r="F20" i="1"/>
  <c r="T20" i="1"/>
  <c r="G20" i="1"/>
  <c r="U20" i="1"/>
  <c r="F21" i="1"/>
  <c r="T21" i="1"/>
  <c r="G21" i="1"/>
  <c r="U21" i="1"/>
  <c r="F22" i="1"/>
  <c r="T22" i="1"/>
  <c r="T23" i="1"/>
  <c r="U23" i="1"/>
  <c r="F24" i="1"/>
  <c r="T24" i="1"/>
  <c r="G24" i="1"/>
  <c r="U24" i="1"/>
  <c r="F25" i="1"/>
  <c r="T25" i="1"/>
  <c r="G25" i="1"/>
  <c r="U25" i="1"/>
  <c r="F26" i="1"/>
  <c r="T26" i="1"/>
  <c r="G26" i="1"/>
  <c r="U26" i="1"/>
  <c r="F27" i="1"/>
  <c r="T27" i="1"/>
  <c r="G27" i="1"/>
  <c r="U27" i="1"/>
  <c r="F28" i="1"/>
  <c r="T28" i="1"/>
  <c r="G28" i="1"/>
  <c r="U28" i="1"/>
  <c r="F29" i="1"/>
  <c r="T29" i="1"/>
  <c r="G29" i="1"/>
  <c r="U29" i="1"/>
  <c r="T30" i="1"/>
  <c r="U30" i="1"/>
  <c r="G5" i="1"/>
  <c r="U5" i="1"/>
  <c r="F5" i="1"/>
  <c r="T5" i="1"/>
  <c r="C11" i="2"/>
  <c r="R45" i="1"/>
  <c r="F57" i="2"/>
  <c r="D57" i="2"/>
  <c r="U45" i="1"/>
  <c r="T45" i="1"/>
  <c r="S45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D29" i="1"/>
  <c r="R29" i="1"/>
  <c r="C29" i="1"/>
  <c r="D28" i="1"/>
  <c r="R28" i="1"/>
  <c r="C28" i="1"/>
  <c r="C27" i="1"/>
  <c r="D26" i="1"/>
  <c r="R26" i="1"/>
  <c r="C26" i="1"/>
  <c r="D25" i="1"/>
  <c r="R25" i="1"/>
  <c r="C25" i="1"/>
  <c r="C24" i="1"/>
  <c r="C22" i="1"/>
  <c r="C21" i="1"/>
  <c r="C20" i="1"/>
  <c r="C19" i="1"/>
  <c r="D18" i="1"/>
  <c r="R18" i="1"/>
  <c r="C18" i="1"/>
  <c r="C17" i="1"/>
  <c r="C16" i="1"/>
  <c r="C15" i="1"/>
  <c r="D14" i="1"/>
  <c r="C14" i="1"/>
  <c r="C13" i="1"/>
  <c r="C12" i="1"/>
  <c r="C11" i="1"/>
  <c r="D9" i="1"/>
  <c r="R9" i="1"/>
  <c r="C9" i="1"/>
  <c r="C8" i="1"/>
  <c r="D7" i="1"/>
  <c r="C7" i="1"/>
  <c r="D6" i="1"/>
  <c r="C6" i="1"/>
  <c r="D5" i="1"/>
  <c r="R5" i="1"/>
  <c r="C5" i="1"/>
</calcChain>
</file>

<file path=xl/comments1.xml><?xml version="1.0" encoding="utf-8"?>
<comments xmlns="http://schemas.openxmlformats.org/spreadsheetml/2006/main">
  <authors>
    <author/>
  </authors>
  <commentList>
    <comment ref="I2" authorId="0">
      <text>
        <r>
          <rPr>
            <sz val="10"/>
            <color rgb="FF000000"/>
            <rFont val="Arial"/>
          </rPr>
          <t>Классический фит чуток удлиненный. Покрой мужской поэтому: 
XS = женскому S
S = женскому M
M = хенскому L
L = женскому XL
	-Artem Glebov</t>
        </r>
      </text>
    </comment>
    <comment ref="M2" authorId="0">
      <text>
        <r>
          <rPr>
            <sz val="10"/>
            <color rgb="FF000000"/>
            <rFont val="Arial"/>
          </rPr>
          <t>MT - для девочек с ростом до 165
LT - для парней и девушек с ростом до 170
 XLT - для парней и девушек с ростом до 180
XXLT - для парней с ростом до 190
Длинный фит для катания на сноуборде, лыжах, для вейкборда и вейксерфа что б не мерзнуть в катере, для прогулок по лесу, так же в них уютно дома зимой.
	-Artem Glebov</t>
        </r>
      </text>
    </comment>
    <comment ref="I23" authorId="0">
      <text>
        <r>
          <rPr>
            <sz val="10"/>
            <color rgb="FF000000"/>
            <rFont val="Arial"/>
          </rPr>
          <t>У штанов покрой мужской. Но девочкам они тоже подойдут. 
Сидят довольно широко, хорошо комбинируются с худи в крутые костюмы. Схема по размерам такая же как у классических худи:
XS = женскому S
S = женскому M
M = хенскому L
L = женскому XL
	-Artem Glebov</t>
        </r>
      </text>
    </comment>
  </commentList>
</comments>
</file>

<file path=xl/sharedStrings.xml><?xml version="1.0" encoding="utf-8"?>
<sst xmlns="http://schemas.openxmlformats.org/spreadsheetml/2006/main" count="149" uniqueCount="144">
  <si>
    <t>ОБЩЕСТВООГРАНИЧЕННОЙ ОТВЕТСТВЕННОСТЬЮ "ЧУКЧА ГРУПП"</t>
  </si>
  <si>
    <t>Российская Федерация, Республика Татарстан, 420012 г. Казань, ул. Волкова 7/29</t>
  </si>
  <si>
    <t>Тел: 8-800-500-17-63, +7-9274-400-276</t>
  </si>
  <si>
    <t>Образец заполнения платежного поручения</t>
  </si>
  <si>
    <t>ИНН 1655336638</t>
  </si>
  <si>
    <t>КПП 165501001</t>
  </si>
  <si>
    <t>Сч. №</t>
  </si>
  <si>
    <t>40702810262000011384</t>
  </si>
  <si>
    <t>Получатель              ООО "Чукча Групп"</t>
  </si>
  <si>
    <t>Сбербанк России, отделение
 "Банк Татарстан" №8610 г.Казань</t>
  </si>
  <si>
    <t>БИК</t>
  </si>
  <si>
    <t>Просто введите нужные
вам размеры, а каталог сам 
посчитает сумму вашего 
заказа  &gt; &gt;</t>
  </si>
  <si>
    <t>цена</t>
  </si>
  <si>
    <t>ПРОСТО ВВЕДИТЕ 
V       НУЖНЫЕ ВАМ РАЗМЕРЫ       V</t>
  </si>
  <si>
    <t>СЧ №</t>
  </si>
  <si>
    <t>30101810600000000603</t>
  </si>
  <si>
    <t>СЧЕТ № 0012 от    2015 года</t>
  </si>
  <si>
    <t>КОЛ-ВО
ЕДИНИЦ</t>
  </si>
  <si>
    <t>Покупатель</t>
  </si>
  <si>
    <t>СУММА ЗАКАЗА</t>
  </si>
  <si>
    <t>№</t>
  </si>
  <si>
    <t>Наименование товара</t>
  </si>
  <si>
    <t>Ед. Изм</t>
  </si>
  <si>
    <t>Drop
shipping
Скидка 
30%</t>
  </si>
  <si>
    <t>Кол-во</t>
  </si>
  <si>
    <t>Цена</t>
  </si>
  <si>
    <t>Сумма</t>
  </si>
  <si>
    <t>SMALL
от 
10 ед</t>
  </si>
  <si>
    <t>MEDIUM 
от 
20 ед</t>
  </si>
  <si>
    <t>ТОЛСТОКИ</t>
  </si>
  <si>
    <t>LARGE
от
40 ед</t>
  </si>
  <si>
    <t>Exclusive
от
60 ед</t>
  </si>
  <si>
    <t>Розничн
цена</t>
  </si>
  <si>
    <t>классический фит</t>
  </si>
  <si>
    <t>длинный фит</t>
  </si>
  <si>
    <t>Толстовка Чукча ПЕСЧАНИК</t>
  </si>
  <si>
    <t>SMALL</t>
  </si>
  <si>
    <t>MEDIUM</t>
  </si>
  <si>
    <t>LARGE</t>
  </si>
  <si>
    <t>EXCLU
SIVE</t>
  </si>
  <si>
    <t>XS</t>
  </si>
  <si>
    <t>S</t>
  </si>
  <si>
    <t>M</t>
  </si>
  <si>
    <t>L</t>
  </si>
  <si>
    <t>MT</t>
  </si>
  <si>
    <t>LT</t>
  </si>
  <si>
    <t>XLT</t>
  </si>
  <si>
    <t>2XLT</t>
  </si>
  <si>
    <t>НОВЫЕ МОДЕЛИ !!!</t>
  </si>
  <si>
    <t>ТОЛСТОВКИ УНИСЕКС</t>
  </si>
  <si>
    <t>ПЕСЧАНИК</t>
  </si>
  <si>
    <t>Толстовка Чукча ШАМАН</t>
  </si>
  <si>
    <t>Толстовка Чукча ЛЕММИНГ</t>
  </si>
  <si>
    <t xml:space="preserve">Толстовка Чукча СИВУЧ </t>
  </si>
  <si>
    <t>ШАМАН
(песочно -темно зел)</t>
  </si>
  <si>
    <t xml:space="preserve"> Толстовка Чукча ТУНДРА </t>
  </si>
  <si>
    <t>ЛЕММИНГ
(песочно-черный)</t>
  </si>
  <si>
    <t>СИВУЧ
(темно зел-черный)</t>
  </si>
  <si>
    <t xml:space="preserve"> Толстовка Чукча РАСТА</t>
  </si>
  <si>
    <t>ТУНДРА 
(темно зеленый)</t>
  </si>
  <si>
    <t xml:space="preserve"> Толстовка Чукча КИНГСТОН</t>
  </si>
  <si>
    <t>ПРОВЕРЕННЫЕ МОДЕЛИ</t>
  </si>
  <si>
    <t xml:space="preserve"> Толстовка Чукча УМКА</t>
  </si>
  <si>
    <t>РАСТА</t>
  </si>
  <si>
    <t xml:space="preserve"> Толстовка Чукча ОХОТНИК</t>
  </si>
  <si>
    <t>КИНГСТОН</t>
  </si>
  <si>
    <t xml:space="preserve"> Толстовка Чукча ОРЛАН</t>
  </si>
  <si>
    <t>УМКА</t>
  </si>
  <si>
    <t xml:space="preserve"> Толстовка Чукча ПЛАМЯ</t>
  </si>
  <si>
    <t xml:space="preserve"> Толстовка Чукча СНЕГИРЬ</t>
  </si>
  <si>
    <t>ОХОТНИК</t>
  </si>
  <si>
    <t xml:space="preserve"> Толстовка Чукча БЕРЕГОВАЯ</t>
  </si>
  <si>
    <t>ОРЛАН</t>
  </si>
  <si>
    <t>БОРДО</t>
  </si>
  <si>
    <t>ПЛАМЯ</t>
  </si>
  <si>
    <t xml:space="preserve">  Толстовка Чукча ГОРНАЯ</t>
  </si>
  <si>
    <t>СНЕГИРЬ</t>
  </si>
  <si>
    <t>БЕРЕГОВАЯ</t>
  </si>
  <si>
    <t xml:space="preserve"> Толстовка Чукча ХАСКИ</t>
  </si>
  <si>
    <t>ГОРНАЯ</t>
  </si>
  <si>
    <t>ХАСКИ</t>
  </si>
  <si>
    <t xml:space="preserve"> Толстовка Чукча РЕПТИЛЬ</t>
  </si>
  <si>
    <t>РЕПТИЛЬ</t>
  </si>
  <si>
    <t>ОЗЁРНАЯ</t>
  </si>
  <si>
    <t xml:space="preserve"> Толстовка Чукча ОЗЁРНАЯ</t>
  </si>
  <si>
    <t>ШТАНЫ</t>
  </si>
  <si>
    <t>Штаны Чукча ПЕСЧАНЫЕ</t>
  </si>
  <si>
    <t>ШТАНЫ УНИСЕКС</t>
  </si>
  <si>
    <t>Штаны Чукча БОЛОТНЫЕ</t>
  </si>
  <si>
    <t>ПЕСЧАНЫЕ (NEW!)</t>
  </si>
  <si>
    <t>Штаны Чукча ОХОТНИЧЬИ</t>
  </si>
  <si>
    <t>Штаны Чукча СЕРЫЕ</t>
  </si>
  <si>
    <t>Штаны Чукча БОРДОВЫЕ</t>
  </si>
  <si>
    <t>БОЛОТНЫЕ (NEW!)</t>
  </si>
  <si>
    <t>ОХОТНИЧЬИ</t>
  </si>
  <si>
    <t>Штаны Чукча ОЗЁРНЫЕ</t>
  </si>
  <si>
    <t>СЕРЫЕ</t>
  </si>
  <si>
    <t>БОРДОВЫЕ</t>
  </si>
  <si>
    <t>КОСТЮМЫ</t>
  </si>
  <si>
    <t>ОЗЁРНЫЕ</t>
  </si>
  <si>
    <t>Костюм Чукча УМКА</t>
  </si>
  <si>
    <t>КОСТЮМЫ УНИСЕКС</t>
  </si>
  <si>
    <t>Костюм Чукча ОХОТНИК</t>
  </si>
  <si>
    <t>СЕРЫЙ</t>
  </si>
  <si>
    <t>Костюм Чукча ПЛАМЯ</t>
  </si>
  <si>
    <t>Костюм Чукча ГОРНЫЙ</t>
  </si>
  <si>
    <t>Костюм Чукча СНЕГИРЬ</t>
  </si>
  <si>
    <t>ГОРНЫЙ</t>
  </si>
  <si>
    <t>Костюм Чукча БЕРЕГОВОЙ</t>
  </si>
  <si>
    <t>БЕРЕГОВОЙ</t>
  </si>
  <si>
    <t>ШАМАН</t>
  </si>
  <si>
    <t>БОЛОТНЫЙ</t>
  </si>
  <si>
    <t>СИВУЧ</t>
  </si>
  <si>
    <t>Костюм Чукча ШАМАН</t>
  </si>
  <si>
    <t>ОЗЕРНЫЙ</t>
  </si>
  <si>
    <t>РЫБАЦКИЙ</t>
  </si>
  <si>
    <t>Костюм Чукча БОЛОТНЫЙ</t>
  </si>
  <si>
    <t>ПЕСЧАНЫЙ</t>
  </si>
  <si>
    <t>Костюм Чукча СИВУЧ</t>
  </si>
  <si>
    <t>Так же заполните 
V     Данные получателя    V</t>
  </si>
  <si>
    <t>ПРОВЕРЯЙТЕ ФИНАЛЬНУЮ СТОИМОСТЬ
 И ВЫСЫЛАЙТЕ НАМ ФОРМУ</t>
  </si>
  <si>
    <t>Костюм Чукча ОЗЕРНЫЙ</t>
  </si>
  <si>
    <t>&gt;&gt;&gt;
&gt;&gt;&gt;</t>
  </si>
  <si>
    <t>Костюм Чукча РЫБАЦКИЙ</t>
  </si>
  <si>
    <t>Костюм Чукча ОРЛАН</t>
  </si>
  <si>
    <t>ИТОГО
&lt;&lt;&lt;</t>
  </si>
  <si>
    <t>Реквизиты предприятия</t>
  </si>
  <si>
    <t>Костюм Чукча ПЕСЧАНЫЙ</t>
  </si>
  <si>
    <t>ПЕРВОНАЧАЛЬНЫЙ 
ПЛАТЕЖ ПРИ ОТСРОЧКЕ 50%*</t>
  </si>
  <si>
    <t>ИТОГО</t>
  </si>
  <si>
    <t>(Наименование, ИНН, КПП, Юридический адрес)</t>
  </si>
  <si>
    <t>В том числе НДС (0%)</t>
  </si>
  <si>
    <t>Адрес доставки</t>
  </si>
  <si>
    <t>Всего к оплате</t>
  </si>
  <si>
    <t>*напоминаем что отсрочка платежа отнимает 5% от вашей оптовой скидки</t>
  </si>
  <si>
    <t>Всего наименований</t>
  </si>
  <si>
    <t xml:space="preserve"> телефон</t>
  </si>
  <si>
    <t>,на сумму</t>
  </si>
  <si>
    <t>Форму присылайте на  info@misterchukcha.com</t>
  </si>
  <si>
    <t>Желаемая транспортная компания</t>
  </si>
  <si>
    <t>Руководитель предприятия______________________________________(Глебов Артем Валерьевич)</t>
  </si>
  <si>
    <t>Главный бухгалтер предприятия_________________________________ (Глебов Артем Валерьевич)</t>
  </si>
  <si>
    <t>Другая(впишите какая)</t>
  </si>
  <si>
    <t>ТТРАВНИК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</si>
</sst>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[$ руб.]"/>
  </numFmts>
  <fonts count="15" x14ac:knownFonts="1">
    <font>
      <sz val="10"/>
      <color rgb="FF000000"/>
      <name val="Arial"/>
    </font>
    <font>
      <sz val="12"/>
      <name val="Arial"/>
    </font>
    <font>
      <sz val="10"/>
      <name val="Arial"/>
    </font>
    <font>
      <b/>
      <sz val="10"/>
      <color rgb="FFFF0000"/>
      <name val="Arial"/>
    </font>
    <font>
      <b/>
      <sz val="18"/>
      <name val="Arial"/>
    </font>
    <font>
      <sz val="10"/>
      <name val="Arial"/>
    </font>
    <font>
      <sz val="14"/>
      <name val="Arial"/>
    </font>
    <font>
      <b/>
      <sz val="10"/>
      <name val="Arial"/>
    </font>
    <font>
      <b/>
      <sz val="10"/>
      <name val="Arial"/>
    </font>
    <font>
      <sz val="14"/>
      <color rgb="FFFF0000"/>
      <name val="Arial"/>
    </font>
    <font>
      <b/>
      <sz val="12"/>
      <color rgb="FFFF0000"/>
      <name val="Arial"/>
    </font>
    <font>
      <b/>
      <sz val="11"/>
      <color rgb="FFFF0000"/>
      <name val="Arial"/>
    </font>
    <font>
      <b/>
      <sz val="14"/>
      <color rgb="FFFF0000"/>
      <name val="Arial"/>
    </font>
    <font>
      <b/>
      <sz val="12"/>
      <name val="Arial"/>
    </font>
    <font>
      <i/>
      <sz val="10"/>
      <name val="Arial"/>
    </font>
  </fonts>
  <fills count="13">
    <fill>
      <patternFill patternType="none"/>
    </fill>
    <fill>
      <patternFill patternType="gray125"/>
    </fill>
    <fill>
      <patternFill patternType="solid">
        <fgColor rgb="FFB6D7A8"/>
        <bgColor rgb="FFB6D7A8"/>
      </patternFill>
    </fill>
    <fill>
      <patternFill patternType="solid">
        <fgColor rgb="FFC9DAF8"/>
        <bgColor rgb="FFC9DAF8"/>
      </patternFill>
    </fill>
    <fill>
      <patternFill patternType="solid">
        <fgColor rgb="FFFFD966"/>
        <bgColor rgb="FFFFD966"/>
      </patternFill>
    </fill>
    <fill>
      <patternFill patternType="solid">
        <fgColor rgb="FFD9D9D9"/>
        <bgColor rgb="FFD9D9D9"/>
      </patternFill>
    </fill>
    <fill>
      <patternFill patternType="solid">
        <fgColor rgb="FFFFE599"/>
        <bgColor rgb="FFFFE599"/>
      </patternFill>
    </fill>
    <fill>
      <patternFill patternType="solid">
        <fgColor rgb="FFEA9999"/>
        <bgColor rgb="FFEA9999"/>
      </patternFill>
    </fill>
    <fill>
      <patternFill patternType="solid">
        <fgColor rgb="FFE06666"/>
        <bgColor rgb="FFE06666"/>
      </patternFill>
    </fill>
    <fill>
      <patternFill patternType="solid">
        <fgColor rgb="FF93C47D"/>
        <bgColor rgb="FF93C47D"/>
      </patternFill>
    </fill>
    <fill>
      <patternFill patternType="solid">
        <fgColor rgb="FFB7B7B7"/>
        <bgColor rgb="FFB7B7B7"/>
      </patternFill>
    </fill>
    <fill>
      <patternFill patternType="solid">
        <fgColor rgb="FF434343"/>
        <bgColor rgb="FF434343"/>
      </patternFill>
    </fill>
    <fill>
      <patternFill patternType="solid">
        <fgColor rgb="FFF6B26B"/>
        <bgColor rgb="FFF6B26B"/>
      </patternFill>
    </fill>
  </fills>
  <borders count="4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dashed">
        <color rgb="FF000000"/>
      </left>
      <right/>
      <top style="dashed">
        <color rgb="FF000000"/>
      </top>
      <bottom style="dashed">
        <color rgb="FF000000"/>
      </bottom>
      <diagonal/>
    </border>
    <border>
      <left/>
      <right/>
      <top style="dashed">
        <color rgb="FF000000"/>
      </top>
      <bottom style="dashed">
        <color rgb="FF000000"/>
      </bottom>
      <diagonal/>
    </border>
    <border>
      <left/>
      <right style="dashed">
        <color rgb="FF000000"/>
      </right>
      <top style="dashed">
        <color rgb="FF000000"/>
      </top>
      <bottom style="dashed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ashed">
        <color rgb="FF000000"/>
      </right>
      <top style="thin">
        <color rgb="FF000000"/>
      </top>
      <bottom style="dashed">
        <color rgb="FF000000"/>
      </bottom>
      <diagonal/>
    </border>
    <border>
      <left style="dashed">
        <color rgb="FF000000"/>
      </left>
      <right style="dashed">
        <color rgb="FF000000"/>
      </right>
      <top style="thin">
        <color rgb="FF000000"/>
      </top>
      <bottom style="dashed">
        <color rgb="FF000000"/>
      </bottom>
      <diagonal/>
    </border>
    <border>
      <left style="dashed">
        <color rgb="FF000000"/>
      </left>
      <right style="dashed">
        <color rgb="FF000000"/>
      </right>
      <top style="dashed">
        <color rgb="FF000000"/>
      </top>
      <bottom style="dashed">
        <color rgb="FF000000"/>
      </bottom>
      <diagonal/>
    </border>
    <border>
      <left style="thin">
        <color rgb="FF000000"/>
      </left>
      <right style="dashed">
        <color rgb="FF000000"/>
      </right>
      <top style="dashed">
        <color rgb="FF000000"/>
      </top>
      <bottom style="dashed">
        <color rgb="FF000000"/>
      </bottom>
      <diagonal/>
    </border>
    <border>
      <left style="thin">
        <color rgb="FF000000"/>
      </left>
      <right style="dashed">
        <color rgb="FF000000"/>
      </right>
      <top/>
      <bottom style="dashed">
        <color rgb="FF000000"/>
      </bottom>
      <diagonal/>
    </border>
    <border>
      <left style="dashed">
        <color rgb="FF000000"/>
      </left>
      <right style="dashed">
        <color rgb="FF000000"/>
      </right>
      <top/>
      <bottom style="dashed">
        <color rgb="FF000000"/>
      </bottom>
      <diagonal/>
    </border>
    <border>
      <left/>
      <right style="dashed">
        <color rgb="FF000000"/>
      </right>
      <top/>
      <bottom style="dashed">
        <color rgb="FF000000"/>
      </bottom>
      <diagonal/>
    </border>
    <border>
      <left style="dashed">
        <color rgb="FF000000"/>
      </left>
      <right/>
      <top/>
      <bottom style="dashed">
        <color rgb="FF000000"/>
      </bottom>
      <diagonal/>
    </border>
    <border>
      <left style="thin">
        <color rgb="FF000000"/>
      </left>
      <right style="dashed">
        <color rgb="FF000000"/>
      </right>
      <top style="dashed">
        <color rgb="FF000000"/>
      </top>
      <bottom/>
      <diagonal/>
    </border>
    <border>
      <left style="dashed">
        <color rgb="FF000000"/>
      </left>
      <right style="dashed">
        <color rgb="FF000000"/>
      </right>
      <top style="dashed">
        <color rgb="FF000000"/>
      </top>
      <bottom/>
      <diagonal/>
    </border>
    <border>
      <left style="thin">
        <color rgb="FF000000"/>
      </left>
      <right style="dashed">
        <color rgb="FF000000"/>
      </right>
      <top style="dashed">
        <color rgb="FF000000"/>
      </top>
      <bottom style="thin">
        <color rgb="FF000000"/>
      </bottom>
      <diagonal/>
    </border>
    <border>
      <left style="dashed">
        <color rgb="FF000000"/>
      </left>
      <right style="dashed">
        <color rgb="FF000000"/>
      </right>
      <top style="dashed">
        <color rgb="FF000000"/>
      </top>
      <bottom style="thin">
        <color rgb="FF000000"/>
      </bottom>
      <diagonal/>
    </border>
    <border>
      <left style="dashed">
        <color rgb="FF000000"/>
      </left>
      <right/>
      <top style="thin">
        <color rgb="FF000000"/>
      </top>
      <bottom style="dashed">
        <color rgb="FF000000"/>
      </bottom>
      <diagonal/>
    </border>
    <border>
      <left style="dashed">
        <color rgb="FF000000"/>
      </left>
      <right/>
      <top style="dashed">
        <color rgb="FF000000"/>
      </top>
      <bottom style="thin">
        <color rgb="FF000000"/>
      </bottom>
      <diagonal/>
    </border>
    <border>
      <left style="thin">
        <color rgb="FFFF0000"/>
      </left>
      <right style="thin">
        <color rgb="FF000000"/>
      </right>
      <top/>
      <bottom style="thin">
        <color rgb="FFFF0000"/>
      </bottom>
      <diagonal/>
    </border>
    <border>
      <left style="thin">
        <color rgb="FF000000"/>
      </left>
      <right style="thin">
        <color rgb="FF000000"/>
      </right>
      <top/>
      <bottom style="thin">
        <color rgb="FFFF0000"/>
      </bottom>
      <diagonal/>
    </border>
    <border>
      <left style="thin">
        <color rgb="FF000000"/>
      </left>
      <right/>
      <top/>
      <bottom style="thin">
        <color rgb="FFFF0000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/>
      <right style="dashed">
        <color rgb="FF000000"/>
      </right>
      <top style="thin">
        <color rgb="FF000000"/>
      </top>
      <bottom style="dashed">
        <color rgb="FF000000"/>
      </bottom>
      <diagonal/>
    </border>
    <border>
      <left/>
      <right style="dashed">
        <color rgb="FF000000"/>
      </right>
      <top style="dashed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97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11" xfId="0" applyFont="1" applyBorder="1" applyAlignment="1"/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11" xfId="0" applyFont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5" fillId="0" borderId="0" xfId="0" applyFont="1"/>
    <xf numFmtId="0" fontId="5" fillId="0" borderId="11" xfId="0" applyFont="1" applyBorder="1" applyAlignment="1">
      <alignment horizontal="center" vertical="center"/>
    </xf>
    <xf numFmtId="0" fontId="5" fillId="0" borderId="11" xfId="0" applyFont="1" applyBorder="1"/>
    <xf numFmtId="0" fontId="5" fillId="0" borderId="11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11" xfId="0" applyFont="1" applyBorder="1" applyAlignment="1">
      <alignment horizontal="center" vertical="center"/>
    </xf>
    <xf numFmtId="0" fontId="2" fillId="0" borderId="0" xfId="0" applyFont="1" applyAlignment="1"/>
    <xf numFmtId="0" fontId="1" fillId="3" borderId="11" xfId="0" applyFont="1" applyFill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1" fillId="9" borderId="12" xfId="0" applyFont="1" applyFill="1" applyBorder="1" applyAlignment="1">
      <alignment horizontal="center" vertical="center"/>
    </xf>
    <xf numFmtId="0" fontId="5" fillId="0" borderId="11" xfId="0" applyFont="1" applyBorder="1" applyAlignment="1">
      <alignment horizontal="center"/>
    </xf>
    <xf numFmtId="0" fontId="1" fillId="9" borderId="11" xfId="0" applyFont="1" applyFill="1" applyBorder="1" applyAlignment="1">
      <alignment horizontal="center" vertical="center"/>
    </xf>
    <xf numFmtId="0" fontId="1" fillId="9" borderId="11" xfId="0" applyFont="1" applyFill="1" applyBorder="1"/>
    <xf numFmtId="0" fontId="1" fillId="5" borderId="16" xfId="0" applyFont="1" applyFill="1" applyBorder="1" applyAlignment="1">
      <alignment horizontal="center" vertical="center"/>
    </xf>
    <xf numFmtId="0" fontId="1" fillId="10" borderId="11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1" fontId="1" fillId="5" borderId="3" xfId="0" applyNumberFormat="1" applyFont="1" applyFill="1" applyBorder="1" applyAlignment="1">
      <alignment horizontal="center" vertical="center"/>
    </xf>
    <xf numFmtId="1" fontId="1" fillId="5" borderId="6" xfId="0" applyNumberFormat="1" applyFont="1" applyFill="1" applyBorder="1" applyAlignment="1">
      <alignment horizontal="center" vertical="center"/>
    </xf>
    <xf numFmtId="1" fontId="1" fillId="5" borderId="5" xfId="0" applyNumberFormat="1" applyFont="1" applyFill="1" applyBorder="1" applyAlignment="1">
      <alignment horizontal="center" vertical="center"/>
    </xf>
    <xf numFmtId="1" fontId="1" fillId="5" borderId="4" xfId="0" applyNumberFormat="1" applyFont="1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5" borderId="11" xfId="0" applyFont="1" applyFill="1" applyBorder="1" applyAlignment="1">
      <alignment horizontal="center" vertical="center"/>
    </xf>
    <xf numFmtId="0" fontId="1" fillId="10" borderId="11" xfId="0" applyFont="1" applyFill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5" borderId="16" xfId="0" applyFont="1" applyFill="1" applyBorder="1" applyAlignment="1">
      <alignment horizontal="center" vertical="center"/>
    </xf>
    <xf numFmtId="1" fontId="1" fillId="9" borderId="3" xfId="0" applyNumberFormat="1" applyFont="1" applyFill="1" applyBorder="1" applyAlignment="1">
      <alignment horizontal="center" vertical="center"/>
    </xf>
    <xf numFmtId="1" fontId="1" fillId="9" borderId="6" xfId="0" applyNumberFormat="1" applyFont="1" applyFill="1" applyBorder="1" applyAlignment="1">
      <alignment horizontal="center" vertical="center"/>
    </xf>
    <xf numFmtId="1" fontId="1" fillId="9" borderId="5" xfId="0" applyNumberFormat="1" applyFont="1" applyFill="1" applyBorder="1" applyAlignment="1">
      <alignment horizontal="center" vertical="center"/>
    </xf>
    <xf numFmtId="1" fontId="1" fillId="9" borderId="4" xfId="0" applyNumberFormat="1" applyFont="1" applyFill="1" applyBorder="1" applyAlignment="1">
      <alignment horizontal="center" vertical="center"/>
    </xf>
    <xf numFmtId="0" fontId="1" fillId="9" borderId="22" xfId="0" applyFont="1" applyFill="1" applyBorder="1" applyAlignment="1">
      <alignment horizontal="center" vertical="center"/>
    </xf>
    <xf numFmtId="0" fontId="1" fillId="9" borderId="21" xfId="0" applyFont="1" applyFill="1" applyBorder="1" applyAlignment="1">
      <alignment horizontal="center" vertical="center"/>
    </xf>
    <xf numFmtId="0" fontId="1" fillId="9" borderId="15" xfId="0" applyFont="1" applyFill="1" applyBorder="1" applyAlignment="1">
      <alignment horizontal="center" vertical="center"/>
    </xf>
    <xf numFmtId="0" fontId="1" fillId="9" borderId="13" xfId="0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horizontal="center" vertical="center"/>
    </xf>
    <xf numFmtId="0" fontId="1" fillId="5" borderId="11" xfId="0" applyFont="1" applyFill="1" applyBorder="1" applyAlignment="1">
      <alignment horizontal="center" vertical="center" wrapText="1"/>
    </xf>
    <xf numFmtId="0" fontId="1" fillId="5" borderId="11" xfId="0" applyFont="1" applyFill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5" borderId="0" xfId="0" applyFont="1" applyFill="1"/>
    <xf numFmtId="0" fontId="1" fillId="0" borderId="15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 wrapText="1"/>
    </xf>
    <xf numFmtId="1" fontId="1" fillId="2" borderId="3" xfId="0" applyNumberFormat="1" applyFont="1" applyFill="1" applyBorder="1" applyAlignment="1">
      <alignment horizontal="center" vertical="center"/>
    </xf>
    <xf numFmtId="1" fontId="1" fillId="2" borderId="6" xfId="0" applyNumberFormat="1" applyFont="1" applyFill="1" applyBorder="1" applyAlignment="1">
      <alignment horizontal="center" vertical="center"/>
    </xf>
    <xf numFmtId="1" fontId="1" fillId="2" borderId="5" xfId="0" applyNumberFormat="1" applyFont="1" applyFill="1" applyBorder="1" applyAlignment="1">
      <alignment horizontal="center" vertical="center"/>
    </xf>
    <xf numFmtId="1" fontId="5" fillId="0" borderId="11" xfId="0" applyNumberFormat="1" applyFont="1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10" borderId="12" xfId="0" applyFont="1" applyFill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/>
    </xf>
    <xf numFmtId="0" fontId="1" fillId="11" borderId="5" xfId="0" applyFont="1" applyFill="1" applyBorder="1" applyAlignment="1">
      <alignment horizontal="center" vertical="center"/>
    </xf>
    <xf numFmtId="0" fontId="1" fillId="11" borderId="6" xfId="0" applyFont="1" applyFill="1" applyBorder="1" applyAlignment="1">
      <alignment horizontal="center" vertical="center"/>
    </xf>
    <xf numFmtId="0" fontId="1" fillId="5" borderId="9" xfId="0" applyFont="1" applyFill="1" applyBorder="1" applyAlignment="1">
      <alignment horizontal="center" vertical="center"/>
    </xf>
    <xf numFmtId="0" fontId="1" fillId="11" borderId="0" xfId="0" applyFont="1" applyFill="1" applyAlignment="1">
      <alignment horizontal="center" vertical="center"/>
    </xf>
    <xf numFmtId="0" fontId="1" fillId="11" borderId="17" xfId="0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/>
    </xf>
    <xf numFmtId="0" fontId="1" fillId="11" borderId="0" xfId="0" applyFont="1" applyFill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11" borderId="8" xfId="0" applyFont="1" applyFill="1" applyBorder="1" applyAlignment="1">
      <alignment horizontal="center" vertical="center"/>
    </xf>
    <xf numFmtId="0" fontId="1" fillId="11" borderId="10" xfId="0" applyFont="1" applyFill="1" applyBorder="1" applyAlignment="1">
      <alignment horizontal="center" vertical="center"/>
    </xf>
    <xf numFmtId="0" fontId="2" fillId="9" borderId="0" xfId="0" applyFont="1" applyFill="1"/>
    <xf numFmtId="0" fontId="1" fillId="9" borderId="2" xfId="0" applyFont="1" applyFill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2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1" fontId="1" fillId="0" borderId="21" xfId="0" applyNumberFormat="1" applyFont="1" applyBorder="1" applyAlignment="1">
      <alignment horizontal="center" vertical="center"/>
    </xf>
    <xf numFmtId="0" fontId="2" fillId="5" borderId="0" xfId="0" applyFont="1" applyFill="1"/>
    <xf numFmtId="0" fontId="6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 wrapText="1"/>
    </xf>
    <xf numFmtId="0" fontId="1" fillId="12" borderId="33" xfId="0" applyFont="1" applyFill="1" applyBorder="1" applyAlignment="1">
      <alignment horizontal="center" vertical="center"/>
    </xf>
    <xf numFmtId="0" fontId="1" fillId="2" borderId="34" xfId="0" applyFont="1" applyFill="1" applyBorder="1" applyAlignment="1">
      <alignment horizontal="center" vertical="center"/>
    </xf>
    <xf numFmtId="0" fontId="1" fillId="6" borderId="34" xfId="0" applyFont="1" applyFill="1" applyBorder="1" applyAlignment="1">
      <alignment horizontal="center" vertical="center"/>
    </xf>
    <xf numFmtId="0" fontId="1" fillId="7" borderId="34" xfId="0" applyFont="1" applyFill="1" applyBorder="1" applyAlignment="1">
      <alignment horizontal="center" vertical="center"/>
    </xf>
    <xf numFmtId="0" fontId="1" fillId="8" borderId="35" xfId="0" applyFont="1" applyFill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5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0" fontId="2" fillId="12" borderId="0" xfId="0" applyFont="1" applyFill="1"/>
    <xf numFmtId="0" fontId="5" fillId="0" borderId="0" xfId="0" applyFont="1" applyAlignment="1"/>
    <xf numFmtId="0" fontId="1" fillId="0" borderId="0" xfId="0" applyFont="1" applyAlignment="1">
      <alignment horizontal="center"/>
    </xf>
    <xf numFmtId="1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1" fontId="2" fillId="0" borderId="0" xfId="0" applyNumberFormat="1" applyFont="1"/>
    <xf numFmtId="0" fontId="1" fillId="0" borderId="37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1" fontId="1" fillId="0" borderId="15" xfId="0" applyNumberFormat="1" applyFont="1" applyBorder="1" applyAlignment="1">
      <alignment horizontal="center" vertical="center"/>
    </xf>
    <xf numFmtId="1" fontId="1" fillId="5" borderId="36" xfId="0" applyNumberFormat="1" applyFont="1" applyFill="1" applyBorder="1" applyAlignment="1">
      <alignment horizontal="center" vertical="center"/>
    </xf>
    <xf numFmtId="1" fontId="1" fillId="5" borderId="39" xfId="0" applyNumberFormat="1" applyFont="1" applyFill="1" applyBorder="1" applyAlignment="1">
      <alignment horizontal="center" vertical="center"/>
    </xf>
    <xf numFmtId="0" fontId="2" fillId="9" borderId="39" xfId="0" applyFont="1" applyFill="1" applyBorder="1"/>
    <xf numFmtId="1" fontId="6" fillId="5" borderId="39" xfId="0" applyNumberFormat="1" applyFont="1" applyFill="1" applyBorder="1" applyAlignment="1">
      <alignment horizontal="center" vertical="center"/>
    </xf>
    <xf numFmtId="0" fontId="12" fillId="5" borderId="11" xfId="0" applyFont="1" applyFill="1" applyBorder="1" applyAlignment="1">
      <alignment horizontal="center" vertical="center" wrapText="1"/>
    </xf>
    <xf numFmtId="1" fontId="1" fillId="9" borderId="0" xfId="0" applyNumberFormat="1" applyFont="1" applyFill="1" applyAlignment="1">
      <alignment horizontal="center" vertical="center"/>
    </xf>
    <xf numFmtId="0" fontId="0" fillId="0" borderId="0" xfId="0" applyFont="1" applyAlignment="1"/>
    <xf numFmtId="0" fontId="1" fillId="2" borderId="4" xfId="0" applyFont="1" applyFill="1" applyBorder="1" applyAlignment="1">
      <alignment horizontal="center" vertical="center"/>
    </xf>
    <xf numFmtId="0" fontId="2" fillId="0" borderId="5" xfId="0" applyFont="1" applyBorder="1"/>
    <xf numFmtId="0" fontId="2" fillId="0" borderId="6" xfId="0" applyFont="1" applyBorder="1"/>
    <xf numFmtId="0" fontId="10" fillId="12" borderId="7" xfId="0" applyFont="1" applyFill="1" applyBorder="1" applyAlignment="1">
      <alignment horizontal="center" vertical="center" wrapText="1"/>
    </xf>
    <xf numFmtId="0" fontId="2" fillId="0" borderId="8" xfId="0" applyFont="1" applyBorder="1"/>
    <xf numFmtId="0" fontId="6" fillId="9" borderId="0" xfId="0" applyFont="1" applyFill="1" applyAlignment="1">
      <alignment horizontal="center"/>
    </xf>
    <xf numFmtId="0" fontId="1" fillId="6" borderId="3" xfId="0" applyFont="1" applyFill="1" applyBorder="1" applyAlignment="1">
      <alignment horizontal="center" vertical="center" wrapText="1"/>
    </xf>
    <xf numFmtId="0" fontId="2" fillId="0" borderId="9" xfId="0" applyFont="1" applyBorder="1"/>
    <xf numFmtId="0" fontId="1" fillId="2" borderId="3" xfId="0" applyFont="1" applyFill="1" applyBorder="1" applyAlignment="1">
      <alignment horizontal="center" vertical="center" wrapText="1"/>
    </xf>
    <xf numFmtId="0" fontId="1" fillId="9" borderId="16" xfId="0" applyFont="1" applyFill="1" applyBorder="1" applyAlignment="1">
      <alignment horizontal="center" vertical="center"/>
    </xf>
    <xf numFmtId="0" fontId="1" fillId="7" borderId="3" xfId="0" applyFont="1" applyFill="1" applyBorder="1" applyAlignment="1">
      <alignment horizontal="center" vertical="center" wrapText="1"/>
    </xf>
    <xf numFmtId="0" fontId="1" fillId="8" borderId="3" xfId="0" applyFont="1" applyFill="1" applyBorder="1" applyAlignment="1">
      <alignment horizontal="center" vertical="center" wrapText="1"/>
    </xf>
    <xf numFmtId="0" fontId="1" fillId="9" borderId="12" xfId="0" applyFont="1" applyFill="1" applyBorder="1" applyAlignment="1">
      <alignment horizontal="center" vertical="center"/>
    </xf>
    <xf numFmtId="0" fontId="2" fillId="0" borderId="12" xfId="0" applyFont="1" applyBorder="1"/>
    <xf numFmtId="0" fontId="1" fillId="5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2" fillId="0" borderId="16" xfId="0" applyFont="1" applyBorder="1"/>
    <xf numFmtId="0" fontId="2" fillId="0" borderId="17" xfId="0" applyFont="1" applyBorder="1"/>
    <xf numFmtId="0" fontId="2" fillId="0" borderId="7" xfId="0" applyFont="1" applyBorder="1"/>
    <xf numFmtId="0" fontId="2" fillId="0" borderId="10" xfId="0" applyFont="1" applyBorder="1"/>
    <xf numFmtId="0" fontId="1" fillId="8" borderId="12" xfId="0" applyFont="1" applyFill="1" applyBorder="1" applyAlignment="1">
      <alignment horizontal="center" vertical="center"/>
    </xf>
    <xf numFmtId="0" fontId="1" fillId="9" borderId="3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/>
    </xf>
    <xf numFmtId="0" fontId="12" fillId="12" borderId="0" xfId="0" applyFont="1" applyFill="1" applyAlignment="1">
      <alignment horizontal="center" vertical="center" wrapText="1"/>
    </xf>
    <xf numFmtId="0" fontId="1" fillId="6" borderId="4" xfId="0" applyFont="1" applyFill="1" applyBorder="1" applyAlignment="1">
      <alignment horizontal="center" vertical="center"/>
    </xf>
    <xf numFmtId="0" fontId="1" fillId="8" borderId="4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2" fillId="0" borderId="18" xfId="0" applyFont="1" applyBorder="1"/>
    <xf numFmtId="0" fontId="1" fillId="4" borderId="3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2" fillId="0" borderId="14" xfId="0" applyFont="1" applyBorder="1"/>
    <xf numFmtId="0" fontId="2" fillId="0" borderId="15" xfId="0" applyFont="1" applyBorder="1"/>
    <xf numFmtId="0" fontId="11" fillId="12" borderId="0" xfId="0" applyFont="1" applyFill="1" applyAlignment="1">
      <alignment horizontal="right" vertical="center" wrapText="1"/>
    </xf>
    <xf numFmtId="0" fontId="5" fillId="0" borderId="12" xfId="0" applyFont="1" applyBorder="1" applyAlignment="1">
      <alignment horizontal="center"/>
    </xf>
    <xf numFmtId="0" fontId="2" fillId="0" borderId="2" xfId="0" applyFont="1" applyBorder="1"/>
    <xf numFmtId="0" fontId="1" fillId="9" borderId="18" xfId="0" applyFont="1" applyFill="1" applyBorder="1" applyAlignment="1">
      <alignment horizontal="center" vertical="center"/>
    </xf>
    <xf numFmtId="0" fontId="1" fillId="0" borderId="13" xfId="0" applyFont="1" applyBorder="1" applyAlignment="1">
      <alignment horizontal="left" vertical="center"/>
    </xf>
    <xf numFmtId="0" fontId="14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left" vertical="center"/>
    </xf>
    <xf numFmtId="0" fontId="1" fillId="0" borderId="14" xfId="0" applyFont="1" applyBorder="1"/>
    <xf numFmtId="0" fontId="2" fillId="12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horizontal="center" vertical="center"/>
    </xf>
    <xf numFmtId="0" fontId="1" fillId="9" borderId="5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" fillId="4" borderId="12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 wrapText="1"/>
    </xf>
    <xf numFmtId="0" fontId="1" fillId="0" borderId="0" xfId="0" applyFont="1" applyAlignment="1"/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/>
    <xf numFmtId="0" fontId="1" fillId="0" borderId="7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right"/>
    </xf>
    <xf numFmtId="0" fontId="1" fillId="0" borderId="1" xfId="0" applyFont="1" applyBorder="1" applyAlignment="1">
      <alignment horizontal="left"/>
    </xf>
    <xf numFmtId="0" fontId="1" fillId="0" borderId="0" xfId="0" applyFont="1" applyAlignment="1">
      <alignment horizontal="center"/>
    </xf>
    <xf numFmtId="0" fontId="5" fillId="0" borderId="13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1" fillId="0" borderId="4" xfId="0" applyFont="1" applyBorder="1" applyAlignment="1"/>
    <xf numFmtId="0" fontId="1" fillId="0" borderId="3" xfId="0" applyFont="1" applyBorder="1" applyAlignment="1"/>
    <xf numFmtId="0" fontId="5" fillId="0" borderId="0" xfId="0" applyFont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5" fillId="0" borderId="0" xfId="0" applyFont="1" applyAlignment="1"/>
    <xf numFmtId="0" fontId="2" fillId="0" borderId="0" xfId="0" applyFont="1" applyAlignment="1"/>
    <xf numFmtId="164" fontId="13" fillId="0" borderId="1" xfId="0" applyNumberFormat="1" applyFont="1" applyBorder="1" applyAlignment="1">
      <alignment vertical="center"/>
    </xf>
    <xf numFmtId="164" fontId="13" fillId="0" borderId="1" xfId="0" applyNumberFormat="1" applyFont="1" applyBorder="1"/>
    <xf numFmtId="0" fontId="13" fillId="0" borderId="1" xfId="0" applyFont="1" applyBorder="1" applyAlignment="1">
      <alignment horizontal="right" vertical="center"/>
    </xf>
    <xf numFmtId="0" fontId="8" fillId="0" borderId="0" xfId="0" applyFont="1" applyAlignment="1">
      <alignment horizontal="right"/>
    </xf>
  </cellXfs>
  <cellStyles count="1">
    <cellStyle name="Обычный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9305925</xdr:colOff>
      <xdr:row>140</xdr:row>
      <xdr:rowOff>161925</xdr:rowOff>
    </xdr:from>
    <xdr:to>
      <xdr:col>42</xdr:col>
      <xdr:colOff>638175</xdr:colOff>
      <xdr:row>145</xdr:row>
      <xdr:rowOff>114300</xdr:rowOff>
    </xdr:to>
    <xdr:pic>
      <xdr:nvPicPr>
        <xdr:cNvPr id="2" name="image09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952500" cy="9525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66675</xdr:colOff>
      <xdr:row>21</xdr:row>
      <xdr:rowOff>0</xdr:rowOff>
    </xdr:from>
    <xdr:to>
      <xdr:col>0</xdr:col>
      <xdr:colOff>609600</xdr:colOff>
      <xdr:row>21</xdr:row>
      <xdr:rowOff>609600</xdr:rowOff>
    </xdr:to>
    <xdr:pic>
      <xdr:nvPicPr>
        <xdr:cNvPr id="3" name="image05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5429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38100</xdr:colOff>
      <xdr:row>14</xdr:row>
      <xdr:rowOff>0</xdr:rowOff>
    </xdr:from>
    <xdr:to>
      <xdr:col>0</xdr:col>
      <xdr:colOff>561975</xdr:colOff>
      <xdr:row>15</xdr:row>
      <xdr:rowOff>0</xdr:rowOff>
    </xdr:to>
    <xdr:pic>
      <xdr:nvPicPr>
        <xdr:cNvPr id="4" name="image04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52387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57150</xdr:colOff>
      <xdr:row>13</xdr:row>
      <xdr:rowOff>0</xdr:rowOff>
    </xdr:from>
    <xdr:to>
      <xdr:col>0</xdr:col>
      <xdr:colOff>590550</xdr:colOff>
      <xdr:row>13</xdr:row>
      <xdr:rowOff>590550</xdr:rowOff>
    </xdr:to>
    <xdr:pic>
      <xdr:nvPicPr>
        <xdr:cNvPr id="5" name="image02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533400" cy="5905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66675</xdr:colOff>
      <xdr:row>13</xdr:row>
      <xdr:rowOff>609600</xdr:rowOff>
    </xdr:from>
    <xdr:to>
      <xdr:col>0</xdr:col>
      <xdr:colOff>619125</xdr:colOff>
      <xdr:row>14</xdr:row>
      <xdr:rowOff>590550</xdr:rowOff>
    </xdr:to>
    <xdr:pic>
      <xdr:nvPicPr>
        <xdr:cNvPr id="6" name="image08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552450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47625</xdr:colOff>
      <xdr:row>15</xdr:row>
      <xdr:rowOff>600075</xdr:rowOff>
    </xdr:from>
    <xdr:to>
      <xdr:col>0</xdr:col>
      <xdr:colOff>609600</xdr:colOff>
      <xdr:row>16</xdr:row>
      <xdr:rowOff>571500</xdr:rowOff>
    </xdr:to>
    <xdr:pic>
      <xdr:nvPicPr>
        <xdr:cNvPr id="7" name="image03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561975" cy="5905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85725</xdr:colOff>
      <xdr:row>17</xdr:row>
      <xdr:rowOff>590550</xdr:rowOff>
    </xdr:from>
    <xdr:to>
      <xdr:col>0</xdr:col>
      <xdr:colOff>609600</xdr:colOff>
      <xdr:row>18</xdr:row>
      <xdr:rowOff>590550</xdr:rowOff>
    </xdr:to>
    <xdr:pic>
      <xdr:nvPicPr>
        <xdr:cNvPr id="8" name="image07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52387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76200</xdr:colOff>
      <xdr:row>19</xdr:row>
      <xdr:rowOff>9525</xdr:rowOff>
    </xdr:from>
    <xdr:to>
      <xdr:col>0</xdr:col>
      <xdr:colOff>600075</xdr:colOff>
      <xdr:row>19</xdr:row>
      <xdr:rowOff>590550</xdr:rowOff>
    </xdr:to>
    <xdr:pic>
      <xdr:nvPicPr>
        <xdr:cNvPr id="9" name="image01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523875" cy="5810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66675</xdr:colOff>
      <xdr:row>10</xdr:row>
      <xdr:rowOff>609600</xdr:rowOff>
    </xdr:from>
    <xdr:to>
      <xdr:col>0</xdr:col>
      <xdr:colOff>581025</xdr:colOff>
      <xdr:row>11</xdr:row>
      <xdr:rowOff>600075</xdr:rowOff>
    </xdr:to>
    <xdr:pic>
      <xdr:nvPicPr>
        <xdr:cNvPr id="10" name="image00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51435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38100</xdr:colOff>
      <xdr:row>10</xdr:row>
      <xdr:rowOff>0</xdr:rowOff>
    </xdr:from>
    <xdr:to>
      <xdr:col>0</xdr:col>
      <xdr:colOff>609600</xdr:colOff>
      <xdr:row>10</xdr:row>
      <xdr:rowOff>581025</xdr:rowOff>
    </xdr:to>
    <xdr:pic>
      <xdr:nvPicPr>
        <xdr:cNvPr id="11" name="image06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571500" cy="5810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19050</xdr:colOff>
      <xdr:row>17</xdr:row>
      <xdr:rowOff>0</xdr:rowOff>
    </xdr:from>
    <xdr:to>
      <xdr:col>0</xdr:col>
      <xdr:colOff>571500</xdr:colOff>
      <xdr:row>17</xdr:row>
      <xdr:rowOff>600075</xdr:rowOff>
    </xdr:to>
    <xdr:pic>
      <xdr:nvPicPr>
        <xdr:cNvPr id="12" name="image11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552450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9525</xdr:colOff>
      <xdr:row>26</xdr:row>
      <xdr:rowOff>581025</xdr:rowOff>
    </xdr:from>
    <xdr:to>
      <xdr:col>0</xdr:col>
      <xdr:colOff>600075</xdr:colOff>
      <xdr:row>27</xdr:row>
      <xdr:rowOff>561975</xdr:rowOff>
    </xdr:to>
    <xdr:pic>
      <xdr:nvPicPr>
        <xdr:cNvPr id="13" name="image13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590550" cy="5905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47625</xdr:colOff>
      <xdr:row>27</xdr:row>
      <xdr:rowOff>581025</xdr:rowOff>
    </xdr:from>
    <xdr:to>
      <xdr:col>0</xdr:col>
      <xdr:colOff>638175</xdr:colOff>
      <xdr:row>28</xdr:row>
      <xdr:rowOff>561975</xdr:rowOff>
    </xdr:to>
    <xdr:pic>
      <xdr:nvPicPr>
        <xdr:cNvPr id="14" name="image14.jp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590550" cy="5905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38100</xdr:colOff>
      <xdr:row>24</xdr:row>
      <xdr:rowOff>571500</xdr:rowOff>
    </xdr:from>
    <xdr:to>
      <xdr:col>1</xdr:col>
      <xdr:colOff>0</xdr:colOff>
      <xdr:row>25</xdr:row>
      <xdr:rowOff>581025</xdr:rowOff>
    </xdr:to>
    <xdr:pic>
      <xdr:nvPicPr>
        <xdr:cNvPr id="15" name="image12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19050</xdr:colOff>
      <xdr:row>25</xdr:row>
      <xdr:rowOff>590550</xdr:rowOff>
    </xdr:from>
    <xdr:to>
      <xdr:col>0</xdr:col>
      <xdr:colOff>609600</xdr:colOff>
      <xdr:row>26</xdr:row>
      <xdr:rowOff>571500</xdr:rowOff>
    </xdr:to>
    <xdr:pic>
      <xdr:nvPicPr>
        <xdr:cNvPr id="16" name="image15.jp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590550" cy="5905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66675</xdr:colOff>
      <xdr:row>5</xdr:row>
      <xdr:rowOff>514350</xdr:rowOff>
    </xdr:from>
    <xdr:to>
      <xdr:col>0</xdr:col>
      <xdr:colOff>609600</xdr:colOff>
      <xdr:row>6</xdr:row>
      <xdr:rowOff>504825</xdr:rowOff>
    </xdr:to>
    <xdr:pic>
      <xdr:nvPicPr>
        <xdr:cNvPr id="17" name="image10.jp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5429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3</xdr:row>
      <xdr:rowOff>209550</xdr:rowOff>
    </xdr:from>
    <xdr:to>
      <xdr:col>0</xdr:col>
      <xdr:colOff>619125</xdr:colOff>
      <xdr:row>4</xdr:row>
      <xdr:rowOff>590550</xdr:rowOff>
    </xdr:to>
    <xdr:pic>
      <xdr:nvPicPr>
        <xdr:cNvPr id="18" name="image32.jp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619125" cy="5810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7</xdr:row>
      <xdr:rowOff>0</xdr:rowOff>
    </xdr:from>
    <xdr:to>
      <xdr:col>0</xdr:col>
      <xdr:colOff>619125</xdr:colOff>
      <xdr:row>7</xdr:row>
      <xdr:rowOff>581025</xdr:rowOff>
    </xdr:to>
    <xdr:pic>
      <xdr:nvPicPr>
        <xdr:cNvPr id="19" name="image35.jp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619125" cy="5810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28575</xdr:colOff>
      <xdr:row>7</xdr:row>
      <xdr:rowOff>600075</xdr:rowOff>
    </xdr:from>
    <xdr:to>
      <xdr:col>0</xdr:col>
      <xdr:colOff>619125</xdr:colOff>
      <xdr:row>8</xdr:row>
      <xdr:rowOff>609600</xdr:rowOff>
    </xdr:to>
    <xdr:pic>
      <xdr:nvPicPr>
        <xdr:cNvPr id="20" name="image30.jp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590550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5</xdr:row>
      <xdr:rowOff>600075</xdr:rowOff>
    </xdr:from>
    <xdr:to>
      <xdr:col>0</xdr:col>
      <xdr:colOff>647700</xdr:colOff>
      <xdr:row>6</xdr:row>
      <xdr:rowOff>571500</xdr:rowOff>
    </xdr:to>
    <xdr:pic>
      <xdr:nvPicPr>
        <xdr:cNvPr id="21" name="image18.jp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647700" cy="5905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4</xdr:row>
      <xdr:rowOff>609600</xdr:rowOff>
    </xdr:from>
    <xdr:to>
      <xdr:col>0</xdr:col>
      <xdr:colOff>619125</xdr:colOff>
      <xdr:row>5</xdr:row>
      <xdr:rowOff>590550</xdr:rowOff>
    </xdr:to>
    <xdr:pic>
      <xdr:nvPicPr>
        <xdr:cNvPr id="22" name="image20.jpg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0"/>
          <a:ext cx="619125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22</xdr:row>
      <xdr:rowOff>266700</xdr:rowOff>
    </xdr:from>
    <xdr:to>
      <xdr:col>0</xdr:col>
      <xdr:colOff>619125</xdr:colOff>
      <xdr:row>24</xdr:row>
      <xdr:rowOff>28575</xdr:rowOff>
    </xdr:to>
    <xdr:pic>
      <xdr:nvPicPr>
        <xdr:cNvPr id="23" name="image31.jp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0"/>
          <a:ext cx="619125" cy="6477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23</xdr:row>
      <xdr:rowOff>590550</xdr:rowOff>
    </xdr:from>
    <xdr:to>
      <xdr:col>0</xdr:col>
      <xdr:colOff>619125</xdr:colOff>
      <xdr:row>24</xdr:row>
      <xdr:rowOff>590550</xdr:rowOff>
    </xdr:to>
    <xdr:pic>
      <xdr:nvPicPr>
        <xdr:cNvPr id="24" name="image33.jpg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61912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19050</xdr:colOff>
      <xdr:row>19</xdr:row>
      <xdr:rowOff>609600</xdr:rowOff>
    </xdr:from>
    <xdr:to>
      <xdr:col>0</xdr:col>
      <xdr:colOff>628650</xdr:colOff>
      <xdr:row>20</xdr:row>
      <xdr:rowOff>600075</xdr:rowOff>
    </xdr:to>
    <xdr:pic>
      <xdr:nvPicPr>
        <xdr:cNvPr id="25" name="image34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30</xdr:row>
      <xdr:rowOff>609600</xdr:rowOff>
    </xdr:from>
    <xdr:to>
      <xdr:col>0</xdr:col>
      <xdr:colOff>638175</xdr:colOff>
      <xdr:row>31</xdr:row>
      <xdr:rowOff>609600</xdr:rowOff>
    </xdr:to>
    <xdr:pic>
      <xdr:nvPicPr>
        <xdr:cNvPr id="26" name="image16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0"/>
          <a:ext cx="638175" cy="6381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31</xdr:row>
      <xdr:rowOff>619125</xdr:rowOff>
    </xdr:from>
    <xdr:to>
      <xdr:col>0</xdr:col>
      <xdr:colOff>628650</xdr:colOff>
      <xdr:row>32</xdr:row>
      <xdr:rowOff>609600</xdr:rowOff>
    </xdr:to>
    <xdr:pic>
      <xdr:nvPicPr>
        <xdr:cNvPr id="27" name="image17.jpg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628650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32</xdr:row>
      <xdr:rowOff>590550</xdr:rowOff>
    </xdr:from>
    <xdr:to>
      <xdr:col>0</xdr:col>
      <xdr:colOff>647700</xdr:colOff>
      <xdr:row>33</xdr:row>
      <xdr:rowOff>600075</xdr:rowOff>
    </xdr:to>
    <xdr:pic>
      <xdr:nvPicPr>
        <xdr:cNvPr id="28" name="image19.jpg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647700" cy="6477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33</xdr:row>
      <xdr:rowOff>609600</xdr:rowOff>
    </xdr:from>
    <xdr:to>
      <xdr:col>0</xdr:col>
      <xdr:colOff>638175</xdr:colOff>
      <xdr:row>34</xdr:row>
      <xdr:rowOff>609600</xdr:rowOff>
    </xdr:to>
    <xdr:pic>
      <xdr:nvPicPr>
        <xdr:cNvPr id="29" name="image21.jpg"/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0"/>
          <a:ext cx="638175" cy="6381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34</xdr:row>
      <xdr:rowOff>600075</xdr:rowOff>
    </xdr:from>
    <xdr:to>
      <xdr:col>0</xdr:col>
      <xdr:colOff>638175</xdr:colOff>
      <xdr:row>35</xdr:row>
      <xdr:rowOff>600075</xdr:rowOff>
    </xdr:to>
    <xdr:pic>
      <xdr:nvPicPr>
        <xdr:cNvPr id="30" name="image22.jpg"/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0"/>
          <a:ext cx="638175" cy="6381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35</xdr:row>
      <xdr:rowOff>619125</xdr:rowOff>
    </xdr:from>
    <xdr:to>
      <xdr:col>0</xdr:col>
      <xdr:colOff>619125</xdr:colOff>
      <xdr:row>36</xdr:row>
      <xdr:rowOff>600075</xdr:rowOff>
    </xdr:to>
    <xdr:pic>
      <xdr:nvPicPr>
        <xdr:cNvPr id="31" name="image23.jpg"/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0"/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36</xdr:row>
      <xdr:rowOff>600075</xdr:rowOff>
    </xdr:from>
    <xdr:to>
      <xdr:col>0</xdr:col>
      <xdr:colOff>638175</xdr:colOff>
      <xdr:row>37</xdr:row>
      <xdr:rowOff>600075</xdr:rowOff>
    </xdr:to>
    <xdr:pic>
      <xdr:nvPicPr>
        <xdr:cNvPr id="32" name="image28.jpg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638175" cy="6381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37</xdr:row>
      <xdr:rowOff>609600</xdr:rowOff>
    </xdr:from>
    <xdr:to>
      <xdr:col>0</xdr:col>
      <xdr:colOff>628650</xdr:colOff>
      <xdr:row>38</xdr:row>
      <xdr:rowOff>600075</xdr:rowOff>
    </xdr:to>
    <xdr:pic>
      <xdr:nvPicPr>
        <xdr:cNvPr id="33" name="image24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0"/>
          <a:ext cx="628650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38</xdr:row>
      <xdr:rowOff>600075</xdr:rowOff>
    </xdr:from>
    <xdr:to>
      <xdr:col>0</xdr:col>
      <xdr:colOff>638175</xdr:colOff>
      <xdr:row>39</xdr:row>
      <xdr:rowOff>600075</xdr:rowOff>
    </xdr:to>
    <xdr:pic>
      <xdr:nvPicPr>
        <xdr:cNvPr id="34" name="image27.jpg"/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0"/>
          <a:ext cx="638175" cy="6381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40</xdr:row>
      <xdr:rowOff>0</xdr:rowOff>
    </xdr:from>
    <xdr:to>
      <xdr:col>0</xdr:col>
      <xdr:colOff>619125</xdr:colOff>
      <xdr:row>40</xdr:row>
      <xdr:rowOff>619125</xdr:rowOff>
    </xdr:to>
    <xdr:pic>
      <xdr:nvPicPr>
        <xdr:cNvPr id="35" name="image25.jpg"/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40</xdr:row>
      <xdr:rowOff>628650</xdr:rowOff>
    </xdr:from>
    <xdr:to>
      <xdr:col>0</xdr:col>
      <xdr:colOff>609600</xdr:colOff>
      <xdr:row>41</xdr:row>
      <xdr:rowOff>600075</xdr:rowOff>
    </xdr:to>
    <xdr:pic>
      <xdr:nvPicPr>
        <xdr:cNvPr id="36" name="image26.jpg"/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41</xdr:row>
      <xdr:rowOff>619125</xdr:rowOff>
    </xdr:from>
    <xdr:to>
      <xdr:col>0</xdr:col>
      <xdr:colOff>628650</xdr:colOff>
      <xdr:row>42</xdr:row>
      <xdr:rowOff>609600</xdr:rowOff>
    </xdr:to>
    <xdr:pic>
      <xdr:nvPicPr>
        <xdr:cNvPr id="37" name="image29.jpg"/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0"/>
          <a:ext cx="628650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20</xdr:col>
      <xdr:colOff>177800</xdr:colOff>
      <xdr:row>24</xdr:row>
      <xdr:rowOff>152400</xdr:rowOff>
    </xdr:to>
    <xdr:sp macro="" textlink="">
      <xdr:nvSpPr>
        <xdr:cNvPr id="1027" name="Rectangle 3" hidden="1"/>
        <xdr:cNvSpPr>
          <a:spLocks noSelect="1" noChangeArrowheads="1"/>
        </xdr:cNvSpPr>
      </xdr:nvSpPr>
      <xdr:spPr bwMode="auto">
        <a:xfrm>
          <a:off x="0" y="0"/>
          <a:ext cx="12700000" cy="1270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177800</xdr:colOff>
      <xdr:row>23</xdr:row>
      <xdr:rowOff>546100</xdr:rowOff>
    </xdr:to>
    <xdr:sp macro="" textlink="">
      <xdr:nvSpPr>
        <xdr:cNvPr id="38" name="Rectangle 3" hidden="1"/>
        <xdr:cNvSpPr>
          <a:spLocks noSelect="1" noChangeArrowheads="1"/>
        </xdr:cNvSpPr>
      </xdr:nvSpPr>
      <xdr:spPr bwMode="auto">
        <a:xfrm>
          <a:off x="0" y="0"/>
          <a:ext cx="12700000" cy="1270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17</xdr:col>
      <xdr:colOff>533400</xdr:colOff>
      <xdr:row>17</xdr:row>
      <xdr:rowOff>542925</xdr:rowOff>
    </xdr:to>
    <xdr:sp macro="" textlink="">
      <xdr:nvSpPr>
        <xdr:cNvPr id="39" name="Rectangle 3" hidden="1"/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17</xdr:col>
      <xdr:colOff>533400</xdr:colOff>
      <xdr:row>17</xdr:row>
      <xdr:rowOff>542925</xdr:rowOff>
    </xdr:to>
    <xdr:sp macro="" textlink="">
      <xdr:nvSpPr>
        <xdr:cNvPr id="40" name="Rectangle 3" hidden="1"/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1011"/>
  <sheetViews>
    <sheetView tabSelected="1" workbookViewId="0">
      <pane xSplit="2" ySplit="3" topLeftCell="C31" activePane="bottomRight" state="frozen"/>
      <selection pane="topRight" activeCell="C1" sqref="C1"/>
      <selection pane="bottomLeft" activeCell="A4" sqref="A4"/>
      <selection pane="bottomRight" activeCell="K26" sqref="K26"/>
    </sheetView>
  </sheetViews>
  <sheetFormatPr defaultColWidth="14.42578125" defaultRowHeight="15.75" customHeight="1" x14ac:dyDescent="0.2"/>
  <cols>
    <col min="1" max="1" width="9.85546875" customWidth="1"/>
    <col min="2" max="2" width="23.42578125" customWidth="1"/>
    <col min="3" max="3" width="8.28515625" customWidth="1"/>
    <col min="4" max="8" width="9.42578125" customWidth="1"/>
    <col min="9" max="16" width="4.42578125" customWidth="1"/>
    <col min="17" max="17" width="10.7109375" customWidth="1"/>
    <col min="18" max="21" width="9.42578125" customWidth="1"/>
    <col min="22" max="22" width="10" customWidth="1"/>
  </cols>
  <sheetData>
    <row r="1" spans="1:33" ht="30" customHeight="1" x14ac:dyDescent="0.2">
      <c r="A1" s="138" t="s">
        <v>11</v>
      </c>
      <c r="B1" s="125"/>
      <c r="C1" s="169" t="s">
        <v>12</v>
      </c>
      <c r="D1" s="122"/>
      <c r="E1" s="122"/>
      <c r="F1" s="122"/>
      <c r="G1" s="122"/>
      <c r="H1" s="122"/>
      <c r="I1" s="153" t="s">
        <v>13</v>
      </c>
      <c r="J1" s="154"/>
      <c r="K1" s="154"/>
      <c r="L1" s="154"/>
      <c r="M1" s="154"/>
      <c r="N1" s="154"/>
      <c r="O1" s="154"/>
      <c r="P1" s="155"/>
      <c r="Q1" s="152" t="s">
        <v>17</v>
      </c>
      <c r="R1" s="171" t="s">
        <v>19</v>
      </c>
      <c r="S1" s="136"/>
      <c r="T1" s="136"/>
      <c r="U1" s="136"/>
      <c r="V1" s="5"/>
      <c r="W1" s="170"/>
      <c r="X1" s="122"/>
      <c r="Y1" s="170"/>
      <c r="Z1" s="122"/>
      <c r="AA1" s="170"/>
      <c r="AB1" s="122"/>
      <c r="AC1" s="170"/>
      <c r="AD1" s="122"/>
      <c r="AE1" s="9"/>
      <c r="AF1" s="9"/>
      <c r="AG1" s="9"/>
    </row>
    <row r="2" spans="1:33" ht="18" customHeight="1" x14ac:dyDescent="0.2">
      <c r="A2" s="139"/>
      <c r="B2" s="140"/>
      <c r="C2" s="137" t="s">
        <v>23</v>
      </c>
      <c r="D2" s="131" t="s">
        <v>27</v>
      </c>
      <c r="E2" s="129" t="s">
        <v>28</v>
      </c>
      <c r="F2" s="133" t="s">
        <v>30</v>
      </c>
      <c r="G2" s="134" t="s">
        <v>31</v>
      </c>
      <c r="H2" s="144" t="s">
        <v>32</v>
      </c>
      <c r="I2" s="145" t="s">
        <v>33</v>
      </c>
      <c r="J2" s="127"/>
      <c r="K2" s="127"/>
      <c r="L2" s="142"/>
      <c r="M2" s="145" t="s">
        <v>34</v>
      </c>
      <c r="N2" s="127"/>
      <c r="O2" s="127"/>
      <c r="P2" s="142"/>
      <c r="Q2" s="151"/>
      <c r="R2" s="150" t="s">
        <v>36</v>
      </c>
      <c r="S2" s="147" t="s">
        <v>37</v>
      </c>
      <c r="T2" s="149" t="s">
        <v>38</v>
      </c>
      <c r="U2" s="148" t="s">
        <v>39</v>
      </c>
      <c r="V2" s="5"/>
      <c r="X2" s="18"/>
      <c r="Z2" s="18"/>
      <c r="AB2" s="18"/>
      <c r="AD2" s="18"/>
      <c r="AE2" s="9"/>
      <c r="AF2" s="9"/>
      <c r="AG2" s="9"/>
    </row>
    <row r="3" spans="1:33" ht="37.5" customHeight="1" x14ac:dyDescent="0.2">
      <c r="A3" s="141"/>
      <c r="B3" s="142"/>
      <c r="C3" s="130"/>
      <c r="D3" s="130"/>
      <c r="E3" s="130"/>
      <c r="F3" s="130"/>
      <c r="G3" s="130"/>
      <c r="H3" s="130"/>
      <c r="I3" s="19" t="s">
        <v>40</v>
      </c>
      <c r="J3" s="19" t="s">
        <v>41</v>
      </c>
      <c r="K3" s="19" t="s">
        <v>42</v>
      </c>
      <c r="L3" s="19" t="s">
        <v>43</v>
      </c>
      <c r="M3" s="19" t="s">
        <v>44</v>
      </c>
      <c r="N3" s="19" t="s">
        <v>45</v>
      </c>
      <c r="O3" s="19" t="s">
        <v>46</v>
      </c>
      <c r="P3" s="21" t="s">
        <v>47</v>
      </c>
      <c r="Q3" s="130"/>
      <c r="R3" s="151"/>
      <c r="S3" s="139"/>
      <c r="T3" s="141"/>
      <c r="U3" s="141"/>
      <c r="V3" s="5"/>
      <c r="X3" s="18"/>
      <c r="Z3" s="18"/>
      <c r="AB3" s="18"/>
      <c r="AD3" s="18"/>
      <c r="AE3" s="9"/>
      <c r="AF3" s="9"/>
      <c r="AG3" s="9"/>
    </row>
    <row r="4" spans="1:33" ht="18" x14ac:dyDescent="0.2">
      <c r="A4" s="143" t="s">
        <v>48</v>
      </c>
      <c r="B4" s="136"/>
      <c r="C4" s="22"/>
      <c r="D4" s="135" t="s">
        <v>49</v>
      </c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22"/>
      <c r="R4" s="22"/>
      <c r="S4" s="22"/>
      <c r="T4" s="24"/>
      <c r="U4" s="25"/>
      <c r="X4" s="18"/>
      <c r="Z4" s="18"/>
      <c r="AB4" s="18"/>
      <c r="AD4" s="18"/>
      <c r="AE4" s="9"/>
      <c r="AF4" s="9"/>
      <c r="AG4" s="9"/>
    </row>
    <row r="5" spans="1:33" ht="48.75" customHeight="1" x14ac:dyDescent="0.2">
      <c r="A5" s="26"/>
      <c r="B5" s="27" t="s">
        <v>50</v>
      </c>
      <c r="C5" s="29">
        <f t="shared" ref="C5:C9" si="0">H5-H5*0.3</f>
        <v>2765</v>
      </c>
      <c r="D5" s="29">
        <f t="shared" ref="D5:D9" si="1">H5-H5*0.4</f>
        <v>2370</v>
      </c>
      <c r="E5" s="30">
        <f t="shared" ref="E5:E9" si="2">H5-H5*0.45</f>
        <v>2172.5</v>
      </c>
      <c r="F5" s="30">
        <f t="shared" ref="F5:F9" si="3">H5-H5*0.45</f>
        <v>2172.5</v>
      </c>
      <c r="G5" s="31">
        <f t="shared" ref="G5:G9" si="4">H5-H5*0.5</f>
        <v>1975</v>
      </c>
      <c r="H5" s="32">
        <v>3950</v>
      </c>
      <c r="I5" s="33"/>
      <c r="J5" s="34"/>
      <c r="K5" s="35"/>
      <c r="L5" s="35"/>
      <c r="M5" s="36"/>
      <c r="N5" s="37"/>
      <c r="O5" s="37"/>
      <c r="P5" s="38"/>
      <c r="Q5" s="39">
        <f t="shared" ref="Q5:Q9" si="5">SUM(I5:P5)</f>
        <v>0</v>
      </c>
      <c r="R5" s="39">
        <f t="shared" ref="R5:R9" si="6">Q5*D5</f>
        <v>0</v>
      </c>
      <c r="S5" s="39">
        <v>2173</v>
      </c>
      <c r="T5" s="39">
        <f>Q5*F5</f>
        <v>0</v>
      </c>
      <c r="U5" s="11">
        <f>G5*Q5</f>
        <v>0</v>
      </c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1:33" ht="48.75" customHeight="1" x14ac:dyDescent="0.2">
      <c r="A6" s="26"/>
      <c r="B6" s="40" t="s">
        <v>54</v>
      </c>
      <c r="C6" s="29">
        <f t="shared" si="0"/>
        <v>3115</v>
      </c>
      <c r="D6" s="29">
        <f t="shared" si="1"/>
        <v>2670</v>
      </c>
      <c r="E6" s="30">
        <f t="shared" si="2"/>
        <v>2447.5</v>
      </c>
      <c r="F6" s="30">
        <f t="shared" si="3"/>
        <v>2447.5</v>
      </c>
      <c r="G6" s="31">
        <f t="shared" si="4"/>
        <v>2225</v>
      </c>
      <c r="H6" s="32">
        <v>4450</v>
      </c>
      <c r="I6" s="41"/>
      <c r="J6" s="37"/>
      <c r="K6" s="42"/>
      <c r="L6" s="42"/>
      <c r="M6" s="36"/>
      <c r="N6" s="37"/>
      <c r="O6" s="37"/>
      <c r="P6" s="38"/>
      <c r="Q6" s="39">
        <f t="shared" si="5"/>
        <v>0</v>
      </c>
      <c r="R6" s="39">
        <f t="shared" si="6"/>
        <v>0</v>
      </c>
      <c r="S6" s="54">
        <v>2448</v>
      </c>
      <c r="T6" s="54">
        <f t="shared" ref="T6:T30" si="7">Q6*F6</f>
        <v>0</v>
      </c>
      <c r="U6" s="66">
        <f t="shared" ref="U6:U30" si="8">G6*Q6</f>
        <v>0</v>
      </c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</row>
    <row r="7" spans="1:33" ht="48.75" customHeight="1" x14ac:dyDescent="0.2">
      <c r="A7" s="43"/>
      <c r="B7" s="40" t="s">
        <v>56</v>
      </c>
      <c r="C7" s="29">
        <f t="shared" si="0"/>
        <v>2765</v>
      </c>
      <c r="D7" s="29">
        <f t="shared" si="1"/>
        <v>2370</v>
      </c>
      <c r="E7" s="30">
        <f t="shared" si="2"/>
        <v>2172.5</v>
      </c>
      <c r="F7" s="30">
        <f t="shared" si="3"/>
        <v>2172.5</v>
      </c>
      <c r="G7" s="31">
        <f t="shared" si="4"/>
        <v>1975</v>
      </c>
      <c r="H7" s="32">
        <v>3950</v>
      </c>
      <c r="I7" s="41"/>
      <c r="J7" s="37"/>
      <c r="K7" s="42"/>
      <c r="L7" s="42"/>
      <c r="M7" s="36"/>
      <c r="N7" s="37"/>
      <c r="O7" s="37"/>
      <c r="P7" s="38"/>
      <c r="Q7" s="39">
        <f t="shared" si="5"/>
        <v>0</v>
      </c>
      <c r="R7" s="39">
        <f t="shared" si="6"/>
        <v>0</v>
      </c>
      <c r="S7" s="54">
        <v>2173</v>
      </c>
      <c r="T7" s="54">
        <f t="shared" si="7"/>
        <v>0</v>
      </c>
      <c r="U7" s="66">
        <f t="shared" si="8"/>
        <v>0</v>
      </c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</row>
    <row r="8" spans="1:33" ht="48.75" customHeight="1" x14ac:dyDescent="0.2">
      <c r="A8" s="43"/>
      <c r="B8" s="40" t="s">
        <v>57</v>
      </c>
      <c r="C8" s="29">
        <f t="shared" si="0"/>
        <v>2625</v>
      </c>
      <c r="D8" s="29">
        <f t="shared" si="1"/>
        <v>2250</v>
      </c>
      <c r="E8" s="30">
        <f t="shared" si="2"/>
        <v>2062.5</v>
      </c>
      <c r="F8" s="30">
        <f t="shared" si="3"/>
        <v>2062.5</v>
      </c>
      <c r="G8" s="31">
        <f t="shared" si="4"/>
        <v>1875</v>
      </c>
      <c r="H8" s="32">
        <v>3750</v>
      </c>
      <c r="I8" s="41"/>
      <c r="J8" s="37"/>
      <c r="K8" s="37"/>
      <c r="L8" s="37"/>
      <c r="M8" s="36"/>
      <c r="N8" s="37"/>
      <c r="O8" s="37"/>
      <c r="P8" s="38"/>
      <c r="Q8" s="39">
        <f t="shared" si="5"/>
        <v>0</v>
      </c>
      <c r="R8" s="39">
        <f t="shared" si="6"/>
        <v>0</v>
      </c>
      <c r="S8" s="54">
        <f t="shared" ref="S8:S30" si="9">Q8*E8</f>
        <v>0</v>
      </c>
      <c r="T8" s="54">
        <f t="shared" si="7"/>
        <v>0</v>
      </c>
      <c r="U8" s="66">
        <f t="shared" si="8"/>
        <v>0</v>
      </c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</row>
    <row r="9" spans="1:33" ht="48.75" customHeight="1" x14ac:dyDescent="0.2">
      <c r="A9" s="43"/>
      <c r="B9" s="40" t="s">
        <v>59</v>
      </c>
      <c r="C9" s="29">
        <f t="shared" si="0"/>
        <v>2765</v>
      </c>
      <c r="D9" s="29">
        <f t="shared" si="1"/>
        <v>2370</v>
      </c>
      <c r="E9" s="30">
        <f t="shared" si="2"/>
        <v>2172.5</v>
      </c>
      <c r="F9" s="30">
        <f t="shared" si="3"/>
        <v>2172.5</v>
      </c>
      <c r="G9" s="31">
        <f t="shared" si="4"/>
        <v>1975</v>
      </c>
      <c r="H9" s="32">
        <v>3950</v>
      </c>
      <c r="I9" s="41"/>
      <c r="J9" s="37"/>
      <c r="K9" s="37"/>
      <c r="L9" s="37"/>
      <c r="M9" s="36"/>
      <c r="N9" s="37"/>
      <c r="O9" s="37"/>
      <c r="P9" s="38"/>
      <c r="Q9" s="39">
        <f t="shared" si="5"/>
        <v>0</v>
      </c>
      <c r="R9" s="39">
        <f t="shared" si="6"/>
        <v>0</v>
      </c>
      <c r="S9" s="54">
        <f t="shared" si="9"/>
        <v>0</v>
      </c>
      <c r="T9" s="54">
        <f t="shared" si="7"/>
        <v>0</v>
      </c>
      <c r="U9" s="66">
        <f t="shared" si="8"/>
        <v>0</v>
      </c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</row>
    <row r="10" spans="1:33" ht="18.75" customHeight="1" x14ac:dyDescent="0.2">
      <c r="A10" s="132" t="s">
        <v>61</v>
      </c>
      <c r="B10" s="122"/>
      <c r="C10" s="44"/>
      <c r="D10" s="44"/>
      <c r="E10" s="45"/>
      <c r="F10" s="45"/>
      <c r="G10" s="46"/>
      <c r="H10" s="47"/>
      <c r="I10" s="48"/>
      <c r="J10" s="49"/>
      <c r="K10" s="49"/>
      <c r="L10" s="49"/>
      <c r="M10" s="50"/>
      <c r="N10" s="49"/>
      <c r="O10" s="49"/>
      <c r="P10" s="51"/>
      <c r="Q10" s="52"/>
      <c r="R10" s="52"/>
      <c r="S10" s="54">
        <f t="shared" si="9"/>
        <v>0</v>
      </c>
      <c r="T10" s="54">
        <f t="shared" si="7"/>
        <v>0</v>
      </c>
      <c r="U10" s="66">
        <f t="shared" si="8"/>
        <v>0</v>
      </c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</row>
    <row r="11" spans="1:33" ht="48.75" customHeight="1" x14ac:dyDescent="0.2">
      <c r="A11" s="43"/>
      <c r="B11" s="53" t="s">
        <v>63</v>
      </c>
      <c r="C11" s="29">
        <f t="shared" ref="C11:C22" si="10">H11-H11*0.3</f>
        <v>2765</v>
      </c>
      <c r="D11" s="29">
        <f t="shared" ref="D11:D22" si="11">H11-H11*0.4</f>
        <v>2370</v>
      </c>
      <c r="E11" s="30">
        <f t="shared" ref="E11:E22" si="12">H11-H11*0.45</f>
        <v>2172.5</v>
      </c>
      <c r="F11" s="30">
        <f t="shared" ref="F11:F22" si="13">H11-H11*0.45</f>
        <v>2172.5</v>
      </c>
      <c r="G11" s="31">
        <f t="shared" ref="G11:G22" si="14">H11-H11*0.5</f>
        <v>1975</v>
      </c>
      <c r="H11" s="32">
        <v>3950</v>
      </c>
      <c r="I11" s="41"/>
      <c r="J11" s="37"/>
      <c r="K11" s="42"/>
      <c r="L11" s="37"/>
      <c r="M11" s="36"/>
      <c r="N11" s="42"/>
      <c r="O11" s="37"/>
      <c r="P11" s="38"/>
      <c r="Q11" s="39">
        <f t="shared" ref="Q11:Q22" si="15">SUM(I11:P11)</f>
        <v>0</v>
      </c>
      <c r="R11" s="39">
        <f t="shared" ref="R11:R22" si="16">Q11*D11</f>
        <v>0</v>
      </c>
      <c r="S11" s="54">
        <v>2173</v>
      </c>
      <c r="T11" s="54">
        <f t="shared" si="7"/>
        <v>0</v>
      </c>
      <c r="U11" s="66">
        <f t="shared" si="8"/>
        <v>0</v>
      </c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</row>
    <row r="12" spans="1:33" ht="48.75" customHeight="1" x14ac:dyDescent="0.2">
      <c r="A12" s="43"/>
      <c r="B12" s="54" t="s">
        <v>65</v>
      </c>
      <c r="C12" s="29">
        <f t="shared" si="10"/>
        <v>2625</v>
      </c>
      <c r="D12" s="29">
        <f t="shared" si="11"/>
        <v>2250</v>
      </c>
      <c r="E12" s="30">
        <f t="shared" si="12"/>
        <v>2062.5</v>
      </c>
      <c r="F12" s="30">
        <f t="shared" si="13"/>
        <v>2062.5</v>
      </c>
      <c r="G12" s="31">
        <f t="shared" si="14"/>
        <v>1875</v>
      </c>
      <c r="H12" s="32">
        <v>3750</v>
      </c>
      <c r="I12" s="41"/>
      <c r="J12" s="37"/>
      <c r="K12" s="42"/>
      <c r="L12" s="42"/>
      <c r="M12" s="36"/>
      <c r="N12" s="37"/>
      <c r="O12" s="37"/>
      <c r="P12" s="38"/>
      <c r="Q12" s="39">
        <f t="shared" si="15"/>
        <v>0</v>
      </c>
      <c r="R12" s="39">
        <f t="shared" si="16"/>
        <v>0</v>
      </c>
      <c r="S12" s="54">
        <f t="shared" si="9"/>
        <v>0</v>
      </c>
      <c r="T12" s="54">
        <f t="shared" si="7"/>
        <v>0</v>
      </c>
      <c r="U12" s="66">
        <f t="shared" si="8"/>
        <v>0</v>
      </c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</row>
    <row r="13" spans="1:33" ht="48.75" customHeight="1" x14ac:dyDescent="0.2">
      <c r="A13" s="43"/>
      <c r="B13" s="54" t="s">
        <v>143</v>
      </c>
      <c r="C13" s="29">
        <f t="shared" si="10"/>
        <v>2625</v>
      </c>
      <c r="D13" s="29">
        <f t="shared" si="11"/>
        <v>2250</v>
      </c>
      <c r="E13" s="30">
        <f t="shared" si="12"/>
        <v>2062.5</v>
      </c>
      <c r="F13" s="30">
        <f t="shared" si="13"/>
        <v>2062.5</v>
      </c>
      <c r="G13" s="31">
        <f t="shared" si="14"/>
        <v>1875</v>
      </c>
      <c r="H13" s="32">
        <v>3750</v>
      </c>
      <c r="I13" s="55"/>
      <c r="J13" s="56"/>
      <c r="K13" s="56"/>
      <c r="L13" s="56"/>
      <c r="M13" s="57"/>
      <c r="N13" s="56"/>
      <c r="O13" s="56"/>
      <c r="P13" s="58"/>
      <c r="Q13" s="39">
        <f t="shared" si="15"/>
        <v>0</v>
      </c>
      <c r="R13" s="39">
        <f t="shared" si="16"/>
        <v>0</v>
      </c>
      <c r="S13" s="54">
        <v>2063</v>
      </c>
      <c r="T13" s="54">
        <f t="shared" si="7"/>
        <v>0</v>
      </c>
      <c r="U13" s="66">
        <f t="shared" si="8"/>
        <v>0</v>
      </c>
      <c r="V13" s="18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</row>
    <row r="14" spans="1:33" ht="48.75" customHeight="1" x14ac:dyDescent="0.2">
      <c r="A14" s="59"/>
      <c r="B14" s="54" t="s">
        <v>70</v>
      </c>
      <c r="C14" s="29">
        <f t="shared" si="10"/>
        <v>2625</v>
      </c>
      <c r="D14" s="29">
        <f t="shared" si="11"/>
        <v>2250</v>
      </c>
      <c r="E14" s="30">
        <f t="shared" si="12"/>
        <v>2062.5</v>
      </c>
      <c r="F14" s="30">
        <f t="shared" si="13"/>
        <v>2062.5</v>
      </c>
      <c r="G14" s="31">
        <f t="shared" si="14"/>
        <v>1875</v>
      </c>
      <c r="H14" s="32">
        <v>3750</v>
      </c>
      <c r="I14" s="41"/>
      <c r="J14" s="37"/>
      <c r="K14" s="42"/>
      <c r="L14" s="42"/>
      <c r="M14" s="36"/>
      <c r="N14" s="42"/>
      <c r="O14" s="37"/>
      <c r="P14" s="38"/>
      <c r="Q14" s="39">
        <f t="shared" si="15"/>
        <v>0</v>
      </c>
      <c r="R14" s="39">
        <f t="shared" si="16"/>
        <v>0</v>
      </c>
      <c r="S14" s="54">
        <v>2063</v>
      </c>
      <c r="T14" s="54">
        <f t="shared" si="7"/>
        <v>0</v>
      </c>
      <c r="U14" s="66">
        <f t="shared" si="8"/>
        <v>0</v>
      </c>
      <c r="V14" s="18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</row>
    <row r="15" spans="1:33" ht="48.75" customHeight="1" x14ac:dyDescent="0.2">
      <c r="A15" s="26"/>
      <c r="B15" s="54" t="s">
        <v>72</v>
      </c>
      <c r="C15" s="29">
        <f t="shared" si="10"/>
        <v>2625</v>
      </c>
      <c r="D15" s="29">
        <f t="shared" si="11"/>
        <v>2250</v>
      </c>
      <c r="E15" s="30">
        <f t="shared" si="12"/>
        <v>2062.5</v>
      </c>
      <c r="F15" s="30">
        <f t="shared" si="13"/>
        <v>2062.5</v>
      </c>
      <c r="G15" s="31">
        <f t="shared" si="14"/>
        <v>1875</v>
      </c>
      <c r="H15" s="32">
        <v>3750</v>
      </c>
      <c r="I15" s="41"/>
      <c r="J15" s="37"/>
      <c r="K15" s="42"/>
      <c r="L15" s="42"/>
      <c r="M15" s="36"/>
      <c r="N15" s="37"/>
      <c r="O15" s="42"/>
      <c r="P15" s="38"/>
      <c r="Q15" s="39">
        <f t="shared" si="15"/>
        <v>0</v>
      </c>
      <c r="R15" s="39">
        <f t="shared" si="16"/>
        <v>0</v>
      </c>
      <c r="S15" s="54">
        <v>2063</v>
      </c>
      <c r="T15" s="54">
        <f t="shared" si="7"/>
        <v>0</v>
      </c>
      <c r="U15" s="66">
        <f t="shared" si="8"/>
        <v>0</v>
      </c>
      <c r="V15" s="18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</row>
    <row r="16" spans="1:33" ht="48.75" customHeight="1" x14ac:dyDescent="0.2">
      <c r="A16" s="43" t="s">
        <v>73</v>
      </c>
      <c r="B16" s="54" t="s">
        <v>74</v>
      </c>
      <c r="C16" s="29">
        <f t="shared" si="10"/>
        <v>2625</v>
      </c>
      <c r="D16" s="29">
        <f t="shared" si="11"/>
        <v>2250</v>
      </c>
      <c r="E16" s="30">
        <f t="shared" si="12"/>
        <v>2062.5</v>
      </c>
      <c r="F16" s="30">
        <f t="shared" si="13"/>
        <v>2062.5</v>
      </c>
      <c r="G16" s="31">
        <f t="shared" si="14"/>
        <v>1875</v>
      </c>
      <c r="H16" s="32">
        <v>3750</v>
      </c>
      <c r="I16" s="41"/>
      <c r="J16" s="37"/>
      <c r="K16" s="42"/>
      <c r="L16" s="42"/>
      <c r="M16" s="60"/>
      <c r="N16" s="37"/>
      <c r="O16" s="37"/>
      <c r="P16" s="38"/>
      <c r="Q16" s="39">
        <f t="shared" si="15"/>
        <v>0</v>
      </c>
      <c r="R16" s="39">
        <f t="shared" si="16"/>
        <v>0</v>
      </c>
      <c r="S16" s="54">
        <v>2063</v>
      </c>
      <c r="T16" s="54">
        <f t="shared" si="7"/>
        <v>0</v>
      </c>
      <c r="U16" s="66">
        <f t="shared" si="8"/>
        <v>0</v>
      </c>
      <c r="V16" s="18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</row>
    <row r="17" spans="1:33" ht="48.75" customHeight="1" x14ac:dyDescent="0.2">
      <c r="A17" s="26"/>
      <c r="B17" s="54" t="s">
        <v>76</v>
      </c>
      <c r="C17" s="29">
        <f t="shared" si="10"/>
        <v>2625</v>
      </c>
      <c r="D17" s="29">
        <f t="shared" si="11"/>
        <v>2250</v>
      </c>
      <c r="E17" s="30">
        <f t="shared" si="12"/>
        <v>2062.5</v>
      </c>
      <c r="F17" s="30">
        <f t="shared" si="13"/>
        <v>2062.5</v>
      </c>
      <c r="G17" s="31">
        <f t="shared" si="14"/>
        <v>1875</v>
      </c>
      <c r="H17" s="32">
        <v>3750</v>
      </c>
      <c r="I17" s="41"/>
      <c r="J17" s="37"/>
      <c r="K17" s="42"/>
      <c r="L17" s="42"/>
      <c r="M17" s="36"/>
      <c r="N17" s="37"/>
      <c r="O17" s="37"/>
      <c r="P17" s="38"/>
      <c r="Q17" s="39">
        <f t="shared" si="15"/>
        <v>0</v>
      </c>
      <c r="R17" s="39">
        <f t="shared" si="16"/>
        <v>0</v>
      </c>
      <c r="S17" s="54">
        <v>6189</v>
      </c>
      <c r="T17" s="54">
        <f t="shared" si="7"/>
        <v>0</v>
      </c>
      <c r="U17" s="66">
        <f t="shared" si="8"/>
        <v>0</v>
      </c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</row>
    <row r="18" spans="1:33" ht="48.75" customHeight="1" x14ac:dyDescent="0.2">
      <c r="A18" s="26"/>
      <c r="B18" s="54" t="s">
        <v>77</v>
      </c>
      <c r="C18" s="29">
        <f t="shared" si="10"/>
        <v>2625</v>
      </c>
      <c r="D18" s="29">
        <f t="shared" si="11"/>
        <v>2250</v>
      </c>
      <c r="E18" s="30">
        <f t="shared" si="12"/>
        <v>2062.5</v>
      </c>
      <c r="F18" s="30">
        <f t="shared" si="13"/>
        <v>2062.5</v>
      </c>
      <c r="G18" s="31">
        <f t="shared" si="14"/>
        <v>1875</v>
      </c>
      <c r="H18" s="32">
        <v>3750</v>
      </c>
      <c r="I18" s="41"/>
      <c r="J18" s="37"/>
      <c r="K18" s="42"/>
      <c r="L18" s="42"/>
      <c r="M18" s="36"/>
      <c r="N18" s="37"/>
      <c r="O18" s="37"/>
      <c r="P18" s="38"/>
      <c r="Q18" s="39">
        <f t="shared" si="15"/>
        <v>0</v>
      </c>
      <c r="R18" s="39">
        <f t="shared" si="16"/>
        <v>0</v>
      </c>
      <c r="S18" s="54">
        <f t="shared" si="9"/>
        <v>0</v>
      </c>
      <c r="T18" s="54">
        <f t="shared" si="7"/>
        <v>0</v>
      </c>
      <c r="U18" s="66">
        <f t="shared" si="8"/>
        <v>0</v>
      </c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</row>
    <row r="19" spans="1:33" ht="48.75" customHeight="1" x14ac:dyDescent="0.2">
      <c r="A19" s="26"/>
      <c r="B19" s="54" t="s">
        <v>79</v>
      </c>
      <c r="C19" s="29">
        <f t="shared" si="10"/>
        <v>2765</v>
      </c>
      <c r="D19" s="29">
        <f t="shared" si="11"/>
        <v>2370</v>
      </c>
      <c r="E19" s="30">
        <f t="shared" si="12"/>
        <v>2172.5</v>
      </c>
      <c r="F19" s="30">
        <f t="shared" si="13"/>
        <v>2172.5</v>
      </c>
      <c r="G19" s="31">
        <f t="shared" si="14"/>
        <v>1975</v>
      </c>
      <c r="H19" s="32">
        <v>3950</v>
      </c>
      <c r="I19" s="41"/>
      <c r="J19" s="37"/>
      <c r="K19" s="37"/>
      <c r="L19" s="37"/>
      <c r="M19" s="36"/>
      <c r="N19" s="37"/>
      <c r="O19" s="37"/>
      <c r="P19" s="38"/>
      <c r="Q19" s="39">
        <f t="shared" si="15"/>
        <v>0</v>
      </c>
      <c r="R19" s="39">
        <f t="shared" si="16"/>
        <v>0</v>
      </c>
      <c r="S19" s="54">
        <v>4346</v>
      </c>
      <c r="T19" s="54">
        <f t="shared" si="7"/>
        <v>0</v>
      </c>
      <c r="U19" s="66">
        <f t="shared" si="8"/>
        <v>0</v>
      </c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</row>
    <row r="20" spans="1:33" ht="48.75" customHeight="1" x14ac:dyDescent="0.2">
      <c r="A20" s="26"/>
      <c r="B20" s="54" t="s">
        <v>80</v>
      </c>
      <c r="C20" s="29">
        <f t="shared" si="10"/>
        <v>2625</v>
      </c>
      <c r="D20" s="29">
        <f t="shared" si="11"/>
        <v>2250</v>
      </c>
      <c r="E20" s="30">
        <f t="shared" si="12"/>
        <v>2062.5</v>
      </c>
      <c r="F20" s="30">
        <f t="shared" si="13"/>
        <v>2062.5</v>
      </c>
      <c r="G20" s="31">
        <f t="shared" si="14"/>
        <v>1875</v>
      </c>
      <c r="H20" s="32">
        <v>3750</v>
      </c>
      <c r="I20" s="41"/>
      <c r="J20" s="37"/>
      <c r="K20" s="42"/>
      <c r="L20" s="37"/>
      <c r="M20" s="36"/>
      <c r="N20" s="37"/>
      <c r="O20" s="37"/>
      <c r="P20" s="38"/>
      <c r="Q20" s="39">
        <f t="shared" si="15"/>
        <v>0</v>
      </c>
      <c r="R20" s="39">
        <f t="shared" si="16"/>
        <v>0</v>
      </c>
      <c r="S20" s="54">
        <v>6189</v>
      </c>
      <c r="T20" s="54">
        <f t="shared" si="7"/>
        <v>0</v>
      </c>
      <c r="U20" s="66">
        <f t="shared" si="8"/>
        <v>0</v>
      </c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</row>
    <row r="21" spans="1:33" ht="48.75" customHeight="1" x14ac:dyDescent="0.2">
      <c r="A21" s="26"/>
      <c r="B21" s="54" t="s">
        <v>82</v>
      </c>
      <c r="C21" s="29">
        <f t="shared" si="10"/>
        <v>2625</v>
      </c>
      <c r="D21" s="29">
        <f t="shared" si="11"/>
        <v>2250</v>
      </c>
      <c r="E21" s="30">
        <f t="shared" si="12"/>
        <v>2062.5</v>
      </c>
      <c r="F21" s="30">
        <f t="shared" si="13"/>
        <v>2062.5</v>
      </c>
      <c r="G21" s="31">
        <f t="shared" si="14"/>
        <v>1875</v>
      </c>
      <c r="H21" s="32">
        <v>3750</v>
      </c>
      <c r="I21" s="61"/>
      <c r="J21" s="62"/>
      <c r="K21" s="62"/>
      <c r="L21" s="62"/>
      <c r="M21" s="36"/>
      <c r="N21" s="37"/>
      <c r="O21" s="37"/>
      <c r="P21" s="38"/>
      <c r="Q21" s="39">
        <f t="shared" si="15"/>
        <v>0</v>
      </c>
      <c r="R21" s="39">
        <f t="shared" si="16"/>
        <v>0</v>
      </c>
      <c r="S21" s="54">
        <v>2063</v>
      </c>
      <c r="T21" s="54">
        <f t="shared" si="7"/>
        <v>0</v>
      </c>
      <c r="U21" s="66">
        <f t="shared" si="8"/>
        <v>0</v>
      </c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</row>
    <row r="22" spans="1:33" ht="48.75" customHeight="1" x14ac:dyDescent="0.2">
      <c r="A22" s="26"/>
      <c r="B22" s="54" t="s">
        <v>83</v>
      </c>
      <c r="C22" s="29">
        <f t="shared" si="10"/>
        <v>3115</v>
      </c>
      <c r="D22" s="29">
        <f t="shared" si="11"/>
        <v>2670</v>
      </c>
      <c r="E22" s="30">
        <f t="shared" si="12"/>
        <v>2447.5</v>
      </c>
      <c r="F22" s="30">
        <f t="shared" si="13"/>
        <v>2447.5</v>
      </c>
      <c r="G22" s="31">
        <f t="shared" si="14"/>
        <v>2225</v>
      </c>
      <c r="H22" s="32">
        <v>4450</v>
      </c>
      <c r="I22" s="63"/>
      <c r="J22" s="64"/>
      <c r="K22" s="65"/>
      <c r="L22" s="64"/>
      <c r="M22" s="36"/>
      <c r="N22" s="37"/>
      <c r="O22" s="37"/>
      <c r="P22" s="38"/>
      <c r="Q22" s="66">
        <f t="shared" si="15"/>
        <v>0</v>
      </c>
      <c r="R22" s="66">
        <f t="shared" si="16"/>
        <v>0</v>
      </c>
      <c r="S22" s="54">
        <v>2448</v>
      </c>
      <c r="T22" s="54">
        <f t="shared" si="7"/>
        <v>0</v>
      </c>
      <c r="U22" s="66">
        <f t="shared" si="8"/>
        <v>0</v>
      </c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</row>
    <row r="23" spans="1:33" ht="21.75" customHeight="1" x14ac:dyDescent="0.2">
      <c r="A23" s="67"/>
      <c r="B23" s="68"/>
      <c r="C23" s="69"/>
      <c r="D23" s="69"/>
      <c r="E23" s="70"/>
      <c r="F23" s="70"/>
      <c r="G23" s="71"/>
      <c r="H23" s="71"/>
      <c r="I23" s="123" t="s">
        <v>87</v>
      </c>
      <c r="J23" s="124"/>
      <c r="K23" s="124"/>
      <c r="L23" s="124"/>
      <c r="M23" s="124"/>
      <c r="N23" s="124"/>
      <c r="O23" s="124"/>
      <c r="P23" s="125"/>
      <c r="Q23" s="73"/>
      <c r="R23" s="74"/>
      <c r="S23" s="54">
        <f t="shared" si="9"/>
        <v>0</v>
      </c>
      <c r="T23" s="54">
        <f t="shared" si="7"/>
        <v>0</v>
      </c>
      <c r="U23" s="66">
        <f t="shared" si="8"/>
        <v>0</v>
      </c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</row>
    <row r="24" spans="1:33" ht="48" customHeight="1" x14ac:dyDescent="0.2">
      <c r="A24" s="26"/>
      <c r="B24" s="75" t="s">
        <v>89</v>
      </c>
      <c r="C24" s="29">
        <f t="shared" ref="C24:C29" si="17">H24-H24*0.3</f>
        <v>2415</v>
      </c>
      <c r="D24" s="29">
        <f t="shared" ref="D24:D29" si="18">H24-H24*0.4</f>
        <v>2070</v>
      </c>
      <c r="E24" s="30">
        <f t="shared" ref="E24:E29" si="19">H24-H24*0.45</f>
        <v>1897.5</v>
      </c>
      <c r="F24" s="30">
        <f t="shared" ref="F24:F29" si="20">H24-H24*0.45</f>
        <v>1897.5</v>
      </c>
      <c r="G24" s="31">
        <f t="shared" ref="G24:G29" si="21">H24-H24*0.5</f>
        <v>1725</v>
      </c>
      <c r="H24" s="116">
        <v>3450</v>
      </c>
      <c r="I24" s="113"/>
      <c r="J24" s="35"/>
      <c r="K24" s="34"/>
      <c r="L24" s="76"/>
      <c r="M24" s="77"/>
      <c r="N24" s="77"/>
      <c r="O24" s="77"/>
      <c r="P24" s="78"/>
      <c r="Q24" s="79">
        <f t="shared" ref="Q24:Q29" si="22">SUM(I24:P24)</f>
        <v>0</v>
      </c>
      <c r="R24" s="79">
        <f t="shared" ref="R24:R29" si="23">Q24*D24</f>
        <v>0</v>
      </c>
      <c r="S24" s="54">
        <v>1889</v>
      </c>
      <c r="T24" s="54">
        <f t="shared" si="7"/>
        <v>0</v>
      </c>
      <c r="U24" s="66">
        <f t="shared" si="8"/>
        <v>0</v>
      </c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</row>
    <row r="25" spans="1:33" ht="48" customHeight="1" x14ac:dyDescent="0.2">
      <c r="A25" s="26"/>
      <c r="B25" s="75" t="s">
        <v>93</v>
      </c>
      <c r="C25" s="29">
        <f t="shared" si="17"/>
        <v>2415</v>
      </c>
      <c r="D25" s="29">
        <f t="shared" si="18"/>
        <v>2070</v>
      </c>
      <c r="E25" s="30">
        <f t="shared" si="19"/>
        <v>1897.5</v>
      </c>
      <c r="F25" s="30">
        <f t="shared" si="20"/>
        <v>1897.5</v>
      </c>
      <c r="G25" s="31">
        <f t="shared" si="21"/>
        <v>1725</v>
      </c>
      <c r="H25" s="117">
        <v>3450</v>
      </c>
      <c r="I25" s="60"/>
      <c r="J25" s="42"/>
      <c r="K25" s="37"/>
      <c r="L25" s="38"/>
      <c r="M25" s="80"/>
      <c r="N25" s="80"/>
      <c r="O25" s="80"/>
      <c r="P25" s="81"/>
      <c r="Q25" s="39">
        <f t="shared" si="22"/>
        <v>0</v>
      </c>
      <c r="R25" s="39">
        <f t="shared" si="23"/>
        <v>0</v>
      </c>
      <c r="S25" s="54">
        <f t="shared" si="9"/>
        <v>0</v>
      </c>
      <c r="T25" s="54">
        <f t="shared" si="7"/>
        <v>0</v>
      </c>
      <c r="U25" s="66">
        <f t="shared" si="8"/>
        <v>0</v>
      </c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</row>
    <row r="26" spans="1:33" ht="48" customHeight="1" x14ac:dyDescent="0.2">
      <c r="A26" s="26"/>
      <c r="B26" s="82" t="s">
        <v>94</v>
      </c>
      <c r="C26" s="29">
        <f t="shared" si="17"/>
        <v>2065</v>
      </c>
      <c r="D26" s="29">
        <f t="shared" si="18"/>
        <v>1770</v>
      </c>
      <c r="E26" s="30">
        <f t="shared" si="19"/>
        <v>1622.5</v>
      </c>
      <c r="F26" s="30">
        <f t="shared" si="20"/>
        <v>1622.5</v>
      </c>
      <c r="G26" s="31">
        <f t="shared" si="21"/>
        <v>1475</v>
      </c>
      <c r="H26" s="117">
        <v>2950</v>
      </c>
      <c r="I26" s="113"/>
      <c r="J26" s="35"/>
      <c r="K26" s="34"/>
      <c r="L26" s="76"/>
      <c r="M26" s="80"/>
      <c r="N26" s="80"/>
      <c r="O26" s="80"/>
      <c r="P26" s="81"/>
      <c r="Q26" s="83">
        <f t="shared" si="22"/>
        <v>0</v>
      </c>
      <c r="R26" s="39">
        <f t="shared" si="23"/>
        <v>0</v>
      </c>
      <c r="S26" s="54">
        <f t="shared" si="9"/>
        <v>0</v>
      </c>
      <c r="T26" s="54">
        <f t="shared" si="7"/>
        <v>0</v>
      </c>
      <c r="U26" s="66">
        <f t="shared" si="8"/>
        <v>0</v>
      </c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</row>
    <row r="27" spans="1:33" ht="48" customHeight="1" x14ac:dyDescent="0.2">
      <c r="A27" s="26"/>
      <c r="B27" s="82" t="s">
        <v>96</v>
      </c>
      <c r="C27" s="29">
        <f t="shared" si="17"/>
        <v>2065</v>
      </c>
      <c r="D27" s="29">
        <f t="shared" si="18"/>
        <v>1770</v>
      </c>
      <c r="E27" s="30">
        <f t="shared" si="19"/>
        <v>1622.5</v>
      </c>
      <c r="F27" s="30">
        <f t="shared" si="20"/>
        <v>1622.5</v>
      </c>
      <c r="G27" s="31">
        <f t="shared" si="21"/>
        <v>1475</v>
      </c>
      <c r="H27" s="117">
        <v>2950</v>
      </c>
      <c r="I27" s="60"/>
      <c r="J27" s="37"/>
      <c r="K27" s="37"/>
      <c r="L27" s="38"/>
      <c r="M27" s="80"/>
      <c r="N27" s="80"/>
      <c r="O27" s="80"/>
      <c r="P27" s="81"/>
      <c r="Q27" s="83">
        <f t="shared" si="22"/>
        <v>0</v>
      </c>
      <c r="R27" s="39">
        <f t="shared" si="23"/>
        <v>0</v>
      </c>
      <c r="S27" s="54">
        <v>3246</v>
      </c>
      <c r="T27" s="54">
        <f t="shared" si="7"/>
        <v>0</v>
      </c>
      <c r="U27" s="66">
        <f t="shared" si="8"/>
        <v>0</v>
      </c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</row>
    <row r="28" spans="1:33" ht="48" customHeight="1" x14ac:dyDescent="0.2">
      <c r="A28" s="26"/>
      <c r="B28" s="82" t="s">
        <v>97</v>
      </c>
      <c r="C28" s="29">
        <f t="shared" si="17"/>
        <v>2275</v>
      </c>
      <c r="D28" s="29">
        <f t="shared" si="18"/>
        <v>1950</v>
      </c>
      <c r="E28" s="30">
        <f t="shared" si="19"/>
        <v>1787.5</v>
      </c>
      <c r="F28" s="30">
        <f t="shared" si="20"/>
        <v>1787.5</v>
      </c>
      <c r="G28" s="31">
        <f t="shared" si="21"/>
        <v>1625</v>
      </c>
      <c r="H28" s="117">
        <v>3250</v>
      </c>
      <c r="I28" s="60"/>
      <c r="J28" s="42"/>
      <c r="K28" s="37"/>
      <c r="L28" s="38"/>
      <c r="M28" s="84"/>
      <c r="N28" s="80"/>
      <c r="O28" s="84"/>
      <c r="P28" s="81"/>
      <c r="Q28" s="83">
        <f t="shared" si="22"/>
        <v>0</v>
      </c>
      <c r="R28" s="39">
        <f t="shared" si="23"/>
        <v>0</v>
      </c>
      <c r="S28" s="54">
        <f t="shared" si="9"/>
        <v>0</v>
      </c>
      <c r="T28" s="54">
        <f t="shared" si="7"/>
        <v>0</v>
      </c>
      <c r="U28" s="66">
        <f t="shared" si="8"/>
        <v>0</v>
      </c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</row>
    <row r="29" spans="1:33" ht="48" customHeight="1" x14ac:dyDescent="0.2">
      <c r="A29" s="26"/>
      <c r="B29" s="82" t="s">
        <v>99</v>
      </c>
      <c r="C29" s="29">
        <f t="shared" si="17"/>
        <v>2415</v>
      </c>
      <c r="D29" s="29">
        <f t="shared" si="18"/>
        <v>2070</v>
      </c>
      <c r="E29" s="30">
        <f t="shared" si="19"/>
        <v>1897.5</v>
      </c>
      <c r="F29" s="30">
        <f t="shared" si="20"/>
        <v>1897.5</v>
      </c>
      <c r="G29" s="31">
        <f t="shared" si="21"/>
        <v>1725</v>
      </c>
      <c r="H29" s="117">
        <v>3450</v>
      </c>
      <c r="I29" s="114"/>
      <c r="J29" s="65"/>
      <c r="K29" s="65"/>
      <c r="L29" s="85"/>
      <c r="M29" s="86"/>
      <c r="N29" s="86"/>
      <c r="O29" s="86"/>
      <c r="P29" s="87"/>
      <c r="Q29" s="83">
        <f t="shared" si="22"/>
        <v>0</v>
      </c>
      <c r="R29" s="39">
        <f t="shared" si="23"/>
        <v>0</v>
      </c>
      <c r="S29" s="54">
        <f t="shared" si="9"/>
        <v>0</v>
      </c>
      <c r="T29" s="54">
        <f t="shared" si="7"/>
        <v>0</v>
      </c>
      <c r="U29" s="66">
        <f t="shared" si="8"/>
        <v>0</v>
      </c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</row>
    <row r="30" spans="1:33" ht="15" customHeight="1" x14ac:dyDescent="0.25">
      <c r="A30" s="128" t="s">
        <v>98</v>
      </c>
      <c r="B30" s="122"/>
      <c r="C30" s="88"/>
      <c r="D30" s="88"/>
      <c r="E30" s="88"/>
      <c r="F30" s="88"/>
      <c r="G30" s="88"/>
      <c r="H30" s="118"/>
      <c r="I30" s="121" t="s">
        <v>101</v>
      </c>
      <c r="J30" s="122"/>
      <c r="K30" s="122"/>
      <c r="L30" s="122"/>
      <c r="M30" s="122"/>
      <c r="N30" s="122"/>
      <c r="O30" s="122"/>
      <c r="P30" s="122"/>
      <c r="Q30" s="89"/>
      <c r="R30" s="52"/>
      <c r="S30" s="54">
        <f t="shared" si="9"/>
        <v>0</v>
      </c>
      <c r="T30" s="54">
        <f t="shared" si="7"/>
        <v>0</v>
      </c>
      <c r="U30" s="66">
        <f t="shared" si="8"/>
        <v>0</v>
      </c>
      <c r="V30" s="90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</row>
    <row r="31" spans="1:33" ht="50.25" customHeight="1" x14ac:dyDescent="0.25">
      <c r="A31" s="91" t="s">
        <v>103</v>
      </c>
      <c r="B31" s="92" t="s">
        <v>67</v>
      </c>
      <c r="C31" s="29">
        <f t="shared" ref="C31:C43" si="24">H31-H31*0.3</f>
        <v>4515</v>
      </c>
      <c r="D31" s="29">
        <f t="shared" ref="D31:D43" si="25">H31-H31*0.4</f>
        <v>3870</v>
      </c>
      <c r="E31" s="30">
        <f t="shared" ref="E31:E43" si="26">H31-H31*0.45</f>
        <v>3547.5</v>
      </c>
      <c r="F31" s="30">
        <f t="shared" ref="F31:F43" si="27">H31-H31*0.45</f>
        <v>3547.5</v>
      </c>
      <c r="G31" s="31">
        <f t="shared" ref="G31:G43" si="28">H31-H31*0.5</f>
        <v>3225</v>
      </c>
      <c r="H31" s="119">
        <v>6450</v>
      </c>
      <c r="I31" s="115"/>
      <c r="J31" s="93"/>
      <c r="K31" s="93"/>
      <c r="L31" s="93"/>
      <c r="M31" s="93"/>
      <c r="N31" s="93"/>
      <c r="O31" s="93"/>
      <c r="P31" s="93"/>
      <c r="Q31" s="83">
        <f t="shared" ref="Q31:Q43" si="29">SUM(I31:P31)*2</f>
        <v>0</v>
      </c>
      <c r="R31" s="39">
        <f>Q31*D31/2</f>
        <v>0</v>
      </c>
      <c r="S31" s="54">
        <f>Q31*E31/2</f>
        <v>0</v>
      </c>
      <c r="T31" s="54">
        <f>Q31*F31/2</f>
        <v>0</v>
      </c>
      <c r="U31" s="66">
        <f>G31*Q31/2</f>
        <v>0</v>
      </c>
      <c r="V31" s="90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</row>
    <row r="32" spans="1:33" ht="50.25" customHeight="1" x14ac:dyDescent="0.25">
      <c r="A32" s="94"/>
      <c r="B32" s="92" t="s">
        <v>70</v>
      </c>
      <c r="C32" s="29">
        <f t="shared" si="24"/>
        <v>4725</v>
      </c>
      <c r="D32" s="29">
        <f t="shared" si="25"/>
        <v>4050</v>
      </c>
      <c r="E32" s="30">
        <f t="shared" si="26"/>
        <v>3712.5</v>
      </c>
      <c r="F32" s="30">
        <f t="shared" si="27"/>
        <v>3712.5</v>
      </c>
      <c r="G32" s="31">
        <f t="shared" si="28"/>
        <v>3375</v>
      </c>
      <c r="H32" s="119">
        <v>6750</v>
      </c>
      <c r="I32" s="115"/>
      <c r="J32" s="93"/>
      <c r="K32" s="93"/>
      <c r="L32" s="93"/>
      <c r="M32" s="93"/>
      <c r="N32" s="93"/>
      <c r="O32" s="93"/>
      <c r="P32" s="93"/>
      <c r="Q32" s="83">
        <f t="shared" si="29"/>
        <v>0</v>
      </c>
      <c r="R32" s="54">
        <f t="shared" ref="R32:R43" si="30">Q32*D32/2</f>
        <v>0</v>
      </c>
      <c r="S32" s="54">
        <f t="shared" ref="S32:S43" si="31">Q32*E32/2</f>
        <v>0</v>
      </c>
      <c r="T32" s="54">
        <f t="shared" ref="T32:T43" si="32">Q32*F32/2</f>
        <v>0</v>
      </c>
      <c r="U32" s="66">
        <f t="shared" ref="U32:U43" si="33">G32*Q32/2</f>
        <v>0</v>
      </c>
      <c r="V32" s="90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</row>
    <row r="33" spans="1:33" ht="50.25" customHeight="1" x14ac:dyDescent="0.25">
      <c r="A33" s="95"/>
      <c r="B33" s="96" t="s">
        <v>74</v>
      </c>
      <c r="C33" s="29">
        <f t="shared" si="24"/>
        <v>4865</v>
      </c>
      <c r="D33" s="29">
        <f t="shared" si="25"/>
        <v>4170</v>
      </c>
      <c r="E33" s="30">
        <f t="shared" si="26"/>
        <v>3822.5</v>
      </c>
      <c r="F33" s="30">
        <f t="shared" si="27"/>
        <v>3822.5</v>
      </c>
      <c r="G33" s="31">
        <f t="shared" si="28"/>
        <v>3475</v>
      </c>
      <c r="H33" s="119">
        <v>6950</v>
      </c>
      <c r="I33" s="115"/>
      <c r="J33" s="93"/>
      <c r="K33" s="93"/>
      <c r="L33" s="93"/>
      <c r="M33" s="93"/>
      <c r="N33" s="93"/>
      <c r="O33" s="93"/>
      <c r="P33" s="93"/>
      <c r="Q33" s="83">
        <f t="shared" si="29"/>
        <v>0</v>
      </c>
      <c r="R33" s="54">
        <f t="shared" si="30"/>
        <v>0</v>
      </c>
      <c r="S33" s="54">
        <f t="shared" si="31"/>
        <v>0</v>
      </c>
      <c r="T33" s="54">
        <f t="shared" si="32"/>
        <v>0</v>
      </c>
      <c r="U33" s="66">
        <f t="shared" si="33"/>
        <v>0</v>
      </c>
      <c r="V33" s="90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</row>
    <row r="34" spans="1:33" ht="50.25" customHeight="1" x14ac:dyDescent="0.25">
      <c r="A34" s="95"/>
      <c r="B34" s="96" t="s">
        <v>107</v>
      </c>
      <c r="C34" s="29">
        <f t="shared" si="24"/>
        <v>4865</v>
      </c>
      <c r="D34" s="29">
        <f t="shared" si="25"/>
        <v>4170</v>
      </c>
      <c r="E34" s="30">
        <f t="shared" si="26"/>
        <v>3822.5</v>
      </c>
      <c r="F34" s="30">
        <f t="shared" si="27"/>
        <v>3822.5</v>
      </c>
      <c r="G34" s="31">
        <f t="shared" si="28"/>
        <v>3475</v>
      </c>
      <c r="H34" s="119">
        <v>6950</v>
      </c>
      <c r="I34" s="115"/>
      <c r="J34" s="93"/>
      <c r="K34" s="93"/>
      <c r="L34" s="93"/>
      <c r="M34" s="93"/>
      <c r="N34" s="93"/>
      <c r="O34" s="93"/>
      <c r="P34" s="93"/>
      <c r="Q34" s="83">
        <f t="shared" si="29"/>
        <v>0</v>
      </c>
      <c r="R34" s="54">
        <f t="shared" si="30"/>
        <v>0</v>
      </c>
      <c r="S34" s="54">
        <f t="shared" si="31"/>
        <v>0</v>
      </c>
      <c r="T34" s="54">
        <f t="shared" si="32"/>
        <v>0</v>
      </c>
      <c r="U34" s="66">
        <f t="shared" si="33"/>
        <v>0</v>
      </c>
      <c r="V34" s="90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</row>
    <row r="35" spans="1:33" ht="50.25" customHeight="1" x14ac:dyDescent="0.25">
      <c r="A35" s="94"/>
      <c r="B35" s="96" t="s">
        <v>76</v>
      </c>
      <c r="C35" s="29">
        <f t="shared" si="24"/>
        <v>5075</v>
      </c>
      <c r="D35" s="29">
        <f t="shared" si="25"/>
        <v>4350</v>
      </c>
      <c r="E35" s="30">
        <f t="shared" si="26"/>
        <v>3987.5</v>
      </c>
      <c r="F35" s="30">
        <f t="shared" si="27"/>
        <v>3987.5</v>
      </c>
      <c r="G35" s="31">
        <f t="shared" si="28"/>
        <v>3625</v>
      </c>
      <c r="H35" s="119">
        <v>7250</v>
      </c>
      <c r="I35" s="115"/>
      <c r="J35" s="93"/>
      <c r="K35" s="93"/>
      <c r="L35" s="93"/>
      <c r="M35" s="93"/>
      <c r="N35" s="93"/>
      <c r="O35" s="93"/>
      <c r="P35" s="93"/>
      <c r="Q35" s="83">
        <f t="shared" si="29"/>
        <v>0</v>
      </c>
      <c r="R35" s="54">
        <f t="shared" si="30"/>
        <v>0</v>
      </c>
      <c r="S35" s="54">
        <f t="shared" si="31"/>
        <v>0</v>
      </c>
      <c r="T35" s="54">
        <f t="shared" si="32"/>
        <v>0</v>
      </c>
      <c r="U35" s="66">
        <f t="shared" si="33"/>
        <v>0</v>
      </c>
      <c r="V35" s="90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</row>
    <row r="36" spans="1:33" ht="50.25" customHeight="1" x14ac:dyDescent="0.25">
      <c r="A36" s="95"/>
      <c r="B36" s="96" t="s">
        <v>109</v>
      </c>
      <c r="C36" s="29">
        <f t="shared" si="24"/>
        <v>4865</v>
      </c>
      <c r="D36" s="29">
        <f t="shared" si="25"/>
        <v>4170</v>
      </c>
      <c r="E36" s="30">
        <f t="shared" si="26"/>
        <v>3822.5</v>
      </c>
      <c r="F36" s="30">
        <f t="shared" si="27"/>
        <v>3822.5</v>
      </c>
      <c r="G36" s="31">
        <f t="shared" si="28"/>
        <v>3475</v>
      </c>
      <c r="H36" s="119">
        <v>6950</v>
      </c>
      <c r="I36" s="115"/>
      <c r="J36" s="93"/>
      <c r="K36" s="93"/>
      <c r="L36" s="93"/>
      <c r="M36" s="93"/>
      <c r="N36" s="93"/>
      <c r="O36" s="93"/>
      <c r="P36" s="93"/>
      <c r="Q36" s="83">
        <f t="shared" si="29"/>
        <v>0</v>
      </c>
      <c r="R36" s="54">
        <f t="shared" si="30"/>
        <v>0</v>
      </c>
      <c r="S36" s="54">
        <f t="shared" si="31"/>
        <v>0</v>
      </c>
      <c r="T36" s="54">
        <f t="shared" si="32"/>
        <v>0</v>
      </c>
      <c r="U36" s="66">
        <f t="shared" si="33"/>
        <v>0</v>
      </c>
      <c r="V36" s="90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</row>
    <row r="37" spans="1:33" ht="50.25" customHeight="1" x14ac:dyDescent="0.25">
      <c r="A37" s="95"/>
      <c r="B37" s="92" t="s">
        <v>110</v>
      </c>
      <c r="C37" s="29">
        <f t="shared" si="24"/>
        <v>5215</v>
      </c>
      <c r="D37" s="29">
        <f t="shared" si="25"/>
        <v>4470</v>
      </c>
      <c r="E37" s="30">
        <f t="shared" si="26"/>
        <v>4097.5</v>
      </c>
      <c r="F37" s="30">
        <f t="shared" si="27"/>
        <v>4097.5</v>
      </c>
      <c r="G37" s="31">
        <f t="shared" si="28"/>
        <v>3725</v>
      </c>
      <c r="H37" s="119">
        <v>7450</v>
      </c>
      <c r="I37" s="115"/>
      <c r="J37" s="93"/>
      <c r="K37" s="93"/>
      <c r="L37" s="93"/>
      <c r="M37" s="93"/>
      <c r="N37" s="93"/>
      <c r="O37" s="93"/>
      <c r="P37" s="93"/>
      <c r="Q37" s="83">
        <f t="shared" si="29"/>
        <v>0</v>
      </c>
      <c r="R37" s="54">
        <f t="shared" si="30"/>
        <v>0</v>
      </c>
      <c r="S37" s="54">
        <f t="shared" si="31"/>
        <v>0</v>
      </c>
      <c r="T37" s="54">
        <f t="shared" si="32"/>
        <v>0</v>
      </c>
      <c r="U37" s="66">
        <f t="shared" si="33"/>
        <v>0</v>
      </c>
      <c r="V37" s="90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</row>
    <row r="38" spans="1:33" ht="50.25" customHeight="1" x14ac:dyDescent="0.25">
      <c r="A38" s="95"/>
      <c r="B38" s="96" t="s">
        <v>111</v>
      </c>
      <c r="C38" s="29">
        <f t="shared" si="24"/>
        <v>5075</v>
      </c>
      <c r="D38" s="29">
        <f t="shared" si="25"/>
        <v>4350</v>
      </c>
      <c r="E38" s="30">
        <f t="shared" si="26"/>
        <v>3987.5</v>
      </c>
      <c r="F38" s="30">
        <f t="shared" si="27"/>
        <v>3987.5</v>
      </c>
      <c r="G38" s="31">
        <f t="shared" si="28"/>
        <v>3625</v>
      </c>
      <c r="H38" s="119">
        <v>7250</v>
      </c>
      <c r="I38" s="115"/>
      <c r="J38" s="93"/>
      <c r="K38" s="93"/>
      <c r="L38" s="93"/>
      <c r="M38" s="93"/>
      <c r="N38" s="93"/>
      <c r="O38" s="42"/>
      <c r="P38" s="93"/>
      <c r="Q38" s="83">
        <f t="shared" si="29"/>
        <v>0</v>
      </c>
      <c r="R38" s="54">
        <f t="shared" si="30"/>
        <v>0</v>
      </c>
      <c r="S38" s="54">
        <f t="shared" si="31"/>
        <v>0</v>
      </c>
      <c r="T38" s="54">
        <f t="shared" si="32"/>
        <v>0</v>
      </c>
      <c r="U38" s="66">
        <f t="shared" si="33"/>
        <v>0</v>
      </c>
      <c r="V38" s="90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</row>
    <row r="39" spans="1:33" ht="50.25" customHeight="1" x14ac:dyDescent="0.25">
      <c r="A39" s="95"/>
      <c r="B39" s="92" t="s">
        <v>112</v>
      </c>
      <c r="C39" s="29">
        <f t="shared" si="24"/>
        <v>4865</v>
      </c>
      <c r="D39" s="29">
        <f t="shared" si="25"/>
        <v>4170</v>
      </c>
      <c r="E39" s="30">
        <f t="shared" si="26"/>
        <v>3822.5</v>
      </c>
      <c r="F39" s="30">
        <f t="shared" si="27"/>
        <v>3822.5</v>
      </c>
      <c r="G39" s="31">
        <f t="shared" si="28"/>
        <v>3475</v>
      </c>
      <c r="H39" s="119">
        <v>6950</v>
      </c>
      <c r="I39" s="115"/>
      <c r="J39" s="93"/>
      <c r="K39" s="93"/>
      <c r="L39" s="93"/>
      <c r="M39" s="93"/>
      <c r="N39" s="93"/>
      <c r="O39" s="93"/>
      <c r="P39" s="93"/>
      <c r="Q39" s="83">
        <f t="shared" si="29"/>
        <v>0</v>
      </c>
      <c r="R39" s="54">
        <f t="shared" si="30"/>
        <v>0</v>
      </c>
      <c r="S39" s="54">
        <f t="shared" si="31"/>
        <v>0</v>
      </c>
      <c r="T39" s="54">
        <f t="shared" si="32"/>
        <v>0</v>
      </c>
      <c r="U39" s="66">
        <f t="shared" si="33"/>
        <v>0</v>
      </c>
      <c r="V39" s="90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</row>
    <row r="40" spans="1:33" ht="50.25" customHeight="1" x14ac:dyDescent="0.25">
      <c r="A40" s="95"/>
      <c r="B40" s="92" t="s">
        <v>114</v>
      </c>
      <c r="C40" s="29">
        <f t="shared" si="24"/>
        <v>5215</v>
      </c>
      <c r="D40" s="29">
        <f t="shared" si="25"/>
        <v>4470</v>
      </c>
      <c r="E40" s="30">
        <f t="shared" si="26"/>
        <v>4097.5</v>
      </c>
      <c r="F40" s="30">
        <f t="shared" si="27"/>
        <v>4097.5</v>
      </c>
      <c r="G40" s="31">
        <f t="shared" si="28"/>
        <v>3725</v>
      </c>
      <c r="H40" s="119">
        <v>7450</v>
      </c>
      <c r="I40" s="115"/>
      <c r="J40" s="93"/>
      <c r="K40" s="93"/>
      <c r="L40" s="93"/>
      <c r="M40" s="93"/>
      <c r="N40" s="93"/>
      <c r="O40" s="93"/>
      <c r="P40" s="93"/>
      <c r="Q40" s="83">
        <f t="shared" si="29"/>
        <v>0</v>
      </c>
      <c r="R40" s="54">
        <f t="shared" si="30"/>
        <v>0</v>
      </c>
      <c r="S40" s="54">
        <f t="shared" si="31"/>
        <v>0</v>
      </c>
      <c r="T40" s="54">
        <f t="shared" si="32"/>
        <v>0</v>
      </c>
      <c r="U40" s="66">
        <f t="shared" si="33"/>
        <v>0</v>
      </c>
      <c r="V40" s="90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</row>
    <row r="41" spans="1:33" ht="50.25" customHeight="1" x14ac:dyDescent="0.25">
      <c r="A41" s="95"/>
      <c r="B41" s="92" t="s">
        <v>115</v>
      </c>
      <c r="C41" s="29">
        <f t="shared" si="24"/>
        <v>4865</v>
      </c>
      <c r="D41" s="29">
        <f t="shared" si="25"/>
        <v>4170</v>
      </c>
      <c r="E41" s="30">
        <f t="shared" si="26"/>
        <v>3822.5</v>
      </c>
      <c r="F41" s="30">
        <f t="shared" si="27"/>
        <v>3822.5</v>
      </c>
      <c r="G41" s="31">
        <f t="shared" si="28"/>
        <v>3475</v>
      </c>
      <c r="H41" s="119">
        <v>6950</v>
      </c>
      <c r="I41" s="115"/>
      <c r="J41" s="93"/>
      <c r="K41" s="93"/>
      <c r="L41" s="93"/>
      <c r="M41" s="93"/>
      <c r="N41" s="93"/>
      <c r="O41" s="93"/>
      <c r="P41" s="93"/>
      <c r="Q41" s="83">
        <f t="shared" si="29"/>
        <v>0</v>
      </c>
      <c r="R41" s="54">
        <f t="shared" si="30"/>
        <v>0</v>
      </c>
      <c r="S41" s="54">
        <f t="shared" si="31"/>
        <v>0</v>
      </c>
      <c r="T41" s="54">
        <f t="shared" si="32"/>
        <v>0</v>
      </c>
      <c r="U41" s="66">
        <f t="shared" si="33"/>
        <v>0</v>
      </c>
      <c r="V41" s="90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</row>
    <row r="42" spans="1:33" ht="50.25" customHeight="1" x14ac:dyDescent="0.25">
      <c r="A42" s="95"/>
      <c r="B42" s="92" t="s">
        <v>72</v>
      </c>
      <c r="C42" s="29">
        <f t="shared" si="24"/>
        <v>4725</v>
      </c>
      <c r="D42" s="29">
        <f t="shared" si="25"/>
        <v>4050</v>
      </c>
      <c r="E42" s="30">
        <f t="shared" si="26"/>
        <v>3712.5</v>
      </c>
      <c r="F42" s="30">
        <f t="shared" si="27"/>
        <v>3712.5</v>
      </c>
      <c r="G42" s="31">
        <f t="shared" si="28"/>
        <v>3375</v>
      </c>
      <c r="H42" s="119">
        <v>6750</v>
      </c>
      <c r="I42" s="115"/>
      <c r="J42" s="93"/>
      <c r="K42" s="93"/>
      <c r="L42" s="93"/>
      <c r="M42" s="93"/>
      <c r="N42" s="93"/>
      <c r="O42" s="93"/>
      <c r="P42" s="93"/>
      <c r="Q42" s="83">
        <f t="shared" si="29"/>
        <v>0</v>
      </c>
      <c r="R42" s="54">
        <f t="shared" si="30"/>
        <v>0</v>
      </c>
      <c r="S42" s="54">
        <f t="shared" si="31"/>
        <v>0</v>
      </c>
      <c r="T42" s="54">
        <f t="shared" si="32"/>
        <v>0</v>
      </c>
      <c r="U42" s="66">
        <f t="shared" si="33"/>
        <v>0</v>
      </c>
      <c r="V42" s="90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</row>
    <row r="43" spans="1:33" ht="50.25" customHeight="1" x14ac:dyDescent="0.25">
      <c r="A43" s="95"/>
      <c r="B43" s="92" t="s">
        <v>117</v>
      </c>
      <c r="C43" s="29">
        <f t="shared" si="24"/>
        <v>5075</v>
      </c>
      <c r="D43" s="29">
        <f t="shared" si="25"/>
        <v>4350</v>
      </c>
      <c r="E43" s="30">
        <f t="shared" si="26"/>
        <v>3987.5</v>
      </c>
      <c r="F43" s="30">
        <f t="shared" si="27"/>
        <v>3987.5</v>
      </c>
      <c r="G43" s="31">
        <f t="shared" si="28"/>
        <v>3625</v>
      </c>
      <c r="H43" s="119">
        <v>7250</v>
      </c>
      <c r="I43" s="115"/>
      <c r="J43" s="93"/>
      <c r="K43" s="93"/>
      <c r="L43" s="93"/>
      <c r="M43" s="93"/>
      <c r="N43" s="93"/>
      <c r="O43" s="93"/>
      <c r="P43" s="93"/>
      <c r="Q43" s="83">
        <f t="shared" si="29"/>
        <v>0</v>
      </c>
      <c r="R43" s="54">
        <f t="shared" si="30"/>
        <v>0</v>
      </c>
      <c r="S43" s="54">
        <f t="shared" si="31"/>
        <v>0</v>
      </c>
      <c r="T43" s="54">
        <f t="shared" si="32"/>
        <v>0</v>
      </c>
      <c r="U43" s="66">
        <f t="shared" si="33"/>
        <v>0</v>
      </c>
      <c r="V43" s="90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</row>
    <row r="44" spans="1:33" ht="38.25" customHeight="1" x14ac:dyDescent="0.2">
      <c r="A44" s="126" t="s">
        <v>119</v>
      </c>
      <c r="B44" s="127"/>
      <c r="C44" s="156" t="s">
        <v>120</v>
      </c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46" t="s">
        <v>122</v>
      </c>
      <c r="P44" s="122"/>
      <c r="Q44" s="97">
        <f>SUM(Q5:Q43)</f>
        <v>0</v>
      </c>
      <c r="R44" s="98" t="str">
        <f>IF(Q44&gt;=10, IF(Q44&lt;20, SUM(R5:R43), "-"), "-")</f>
        <v>-</v>
      </c>
      <c r="S44" s="99" t="str">
        <f>IF(Q44&gt;=20, IF(Q44&lt;40, SUM(S5:S43), "-"), "-")</f>
        <v>-</v>
      </c>
      <c r="T44" s="100" t="str">
        <f>IF(Q44&gt;=40, IF(Q44&lt;60, SUM(S42:S44), "-"), "-")</f>
        <v>-</v>
      </c>
      <c r="U44" s="101" t="str">
        <f>IF(Q44&gt;=60, IF(Q44&lt;3000, SUM(U5:U43), "-"), "-")</f>
        <v>-</v>
      </c>
      <c r="V44" s="120" t="s">
        <v>125</v>
      </c>
      <c r="W44" s="102"/>
      <c r="X44" s="9"/>
      <c r="Y44" s="9"/>
      <c r="Z44" s="9"/>
      <c r="AA44" s="9"/>
      <c r="AB44" s="9"/>
      <c r="AC44" s="9"/>
      <c r="AD44" s="9"/>
      <c r="AE44" s="9"/>
      <c r="AF44" s="9"/>
      <c r="AG44" s="9"/>
    </row>
    <row r="45" spans="1:33" ht="18.75" customHeight="1" x14ac:dyDescent="0.2">
      <c r="A45" s="166" t="s">
        <v>126</v>
      </c>
      <c r="B45" s="158"/>
      <c r="C45" s="160"/>
      <c r="D45" s="154"/>
      <c r="E45" s="154"/>
      <c r="F45" s="154"/>
      <c r="G45" s="154"/>
      <c r="H45" s="154"/>
      <c r="I45" s="154"/>
      <c r="J45" s="154"/>
      <c r="K45" s="155"/>
      <c r="L45" s="167" t="s">
        <v>128</v>
      </c>
      <c r="M45" s="124"/>
      <c r="N45" s="124"/>
      <c r="O45" s="124"/>
      <c r="P45" s="124"/>
      <c r="Q45" s="124"/>
      <c r="R45" s="159" t="str">
        <f>IF(R44="-", "-", (R44+R44*0.0834)/2)</f>
        <v>-</v>
      </c>
      <c r="S45" s="159" t="str">
        <f t="shared" ref="S45:U45" si="34">IF(S44="-", "-", (S44+S44*0.0834)/2)</f>
        <v>-</v>
      </c>
      <c r="T45" s="159" t="str">
        <f t="shared" si="34"/>
        <v>-</v>
      </c>
      <c r="U45" s="159" t="str">
        <f t="shared" si="34"/>
        <v>-</v>
      </c>
      <c r="V45" s="106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</row>
    <row r="46" spans="1:33" ht="18" x14ac:dyDescent="0.2">
      <c r="A46" s="107"/>
      <c r="B46" s="107"/>
      <c r="C46" s="161" t="s">
        <v>130</v>
      </c>
      <c r="D46" s="154"/>
      <c r="E46" s="154"/>
      <c r="F46" s="154"/>
      <c r="G46" s="154"/>
      <c r="H46" s="154"/>
      <c r="I46" s="154"/>
      <c r="J46" s="154"/>
      <c r="K46" s="154"/>
      <c r="L46" s="122"/>
      <c r="M46" s="122"/>
      <c r="N46" s="122"/>
      <c r="O46" s="122"/>
      <c r="P46" s="122"/>
      <c r="Q46" s="122"/>
      <c r="R46" s="151"/>
      <c r="S46" s="151"/>
      <c r="T46" s="151"/>
      <c r="U46" s="151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</row>
    <row r="47" spans="1:33" ht="18" x14ac:dyDescent="0.2">
      <c r="A47" s="166" t="s">
        <v>132</v>
      </c>
      <c r="B47" s="158"/>
      <c r="C47" s="162"/>
      <c r="D47" s="154"/>
      <c r="E47" s="154"/>
      <c r="F47" s="154"/>
      <c r="G47" s="154"/>
      <c r="H47" s="154"/>
      <c r="I47" s="154"/>
      <c r="J47" s="154"/>
      <c r="K47" s="155"/>
      <c r="L47" s="157" t="s">
        <v>134</v>
      </c>
      <c r="M47" s="136"/>
      <c r="N47" s="136"/>
      <c r="O47" s="136"/>
      <c r="P47" s="136"/>
      <c r="Q47" s="136"/>
      <c r="R47" s="136"/>
      <c r="S47" s="136"/>
      <c r="T47" s="136"/>
      <c r="U47" s="158"/>
      <c r="V47" s="108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</row>
    <row r="48" spans="1:33" ht="18" x14ac:dyDescent="0.2">
      <c r="A48" s="164" t="s">
        <v>136</v>
      </c>
      <c r="B48" s="136"/>
      <c r="C48" s="163"/>
      <c r="D48" s="154"/>
      <c r="E48" s="154"/>
      <c r="F48" s="154"/>
      <c r="G48" s="154"/>
      <c r="H48" s="154"/>
      <c r="I48" s="154"/>
      <c r="J48" s="154"/>
      <c r="K48" s="155"/>
      <c r="L48" s="165" t="s">
        <v>138</v>
      </c>
      <c r="M48" s="124"/>
      <c r="N48" s="124"/>
      <c r="O48" s="124"/>
      <c r="P48" s="124"/>
      <c r="Q48" s="124"/>
      <c r="R48" s="124"/>
      <c r="S48" s="124"/>
      <c r="T48" s="124"/>
      <c r="U48" s="125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</row>
    <row r="49" spans="1:33" ht="18" x14ac:dyDescent="0.2">
      <c r="A49" s="166" t="s">
        <v>139</v>
      </c>
      <c r="B49" s="136"/>
      <c r="C49" s="168" t="s">
        <v>142</v>
      </c>
      <c r="D49" s="127"/>
      <c r="E49" s="127"/>
      <c r="F49" s="127"/>
      <c r="G49" s="127"/>
      <c r="H49" s="127"/>
      <c r="I49" s="127"/>
      <c r="J49" s="127"/>
      <c r="K49" s="142"/>
      <c r="L49" s="127"/>
      <c r="M49" s="127"/>
      <c r="N49" s="127"/>
      <c r="O49" s="127"/>
      <c r="P49" s="127"/>
      <c r="Q49" s="127"/>
      <c r="R49" s="127"/>
      <c r="S49" s="127"/>
      <c r="T49" s="127"/>
      <c r="U49" s="142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</row>
    <row r="50" spans="1:33" ht="18" x14ac:dyDescent="0.2"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</row>
    <row r="51" spans="1:33" ht="18" x14ac:dyDescent="0.2">
      <c r="B51" s="18"/>
      <c r="C51" s="110"/>
      <c r="D51" s="110"/>
      <c r="E51" s="110"/>
      <c r="F51" s="110"/>
      <c r="G51" s="110"/>
      <c r="H51" s="110"/>
      <c r="I51" s="9"/>
      <c r="J51" s="7"/>
      <c r="K51" s="9"/>
      <c r="L51" s="9"/>
      <c r="M51" s="9"/>
      <c r="N51" s="9"/>
      <c r="O51" s="9"/>
      <c r="P51" s="9"/>
      <c r="Q51" s="9"/>
      <c r="R51" s="9"/>
      <c r="S51" s="9"/>
      <c r="T51" s="9"/>
      <c r="U51" s="7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</row>
    <row r="52" spans="1:33" ht="18" x14ac:dyDescent="0.2">
      <c r="B52" s="18"/>
      <c r="C52" s="110"/>
      <c r="D52" s="110"/>
      <c r="E52" s="110"/>
      <c r="F52" s="110"/>
      <c r="G52" s="110"/>
      <c r="H52" s="110"/>
      <c r="I52" s="9"/>
      <c r="J52" s="7"/>
      <c r="K52" s="9"/>
      <c r="L52" s="9"/>
      <c r="M52" s="9"/>
      <c r="N52" s="9"/>
      <c r="O52" s="9"/>
      <c r="P52" s="9"/>
      <c r="Q52" s="9"/>
      <c r="R52" s="9"/>
      <c r="S52" s="9"/>
      <c r="T52" s="9"/>
      <c r="U52" s="7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</row>
    <row r="53" spans="1:33" ht="18" x14ac:dyDescent="0.2">
      <c r="A53" s="9"/>
      <c r="B53" s="111"/>
      <c r="C53" s="110"/>
      <c r="D53" s="110"/>
      <c r="E53" s="110"/>
      <c r="F53" s="110"/>
      <c r="G53" s="110"/>
      <c r="H53" s="110"/>
      <c r="I53" s="9"/>
      <c r="J53" s="7"/>
      <c r="K53" s="9"/>
      <c r="L53" s="9"/>
      <c r="M53" s="9"/>
      <c r="N53" s="9"/>
      <c r="O53" s="9"/>
      <c r="P53" s="9"/>
      <c r="Q53" s="9"/>
      <c r="R53" s="9"/>
      <c r="S53" s="9"/>
      <c r="T53" s="9"/>
      <c r="U53" s="7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</row>
    <row r="54" spans="1:33" ht="18" x14ac:dyDescent="0.2">
      <c r="A54" s="9"/>
      <c r="B54" s="111"/>
      <c r="C54" s="110"/>
      <c r="D54" s="110"/>
      <c r="E54" s="110"/>
      <c r="F54" s="110"/>
      <c r="G54" s="110"/>
      <c r="H54" s="110"/>
      <c r="I54" s="9"/>
      <c r="J54" s="7"/>
      <c r="K54" s="9"/>
      <c r="L54" s="9"/>
      <c r="M54" s="9"/>
      <c r="N54" s="9"/>
      <c r="O54" s="9"/>
      <c r="P54" s="9"/>
      <c r="Q54" s="9"/>
      <c r="R54" s="9"/>
      <c r="S54" s="9"/>
      <c r="T54" s="9"/>
      <c r="U54" s="7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</row>
    <row r="55" spans="1:33" ht="18" x14ac:dyDescent="0.2">
      <c r="B55" s="111"/>
      <c r="C55" s="110"/>
      <c r="D55" s="110"/>
      <c r="E55" s="110"/>
      <c r="F55" s="110"/>
      <c r="G55" s="110"/>
      <c r="H55" s="110"/>
      <c r="I55" s="9"/>
      <c r="J55" s="7"/>
      <c r="K55" s="9"/>
      <c r="L55" s="9"/>
      <c r="M55" s="9"/>
      <c r="N55" s="9"/>
      <c r="O55" s="9"/>
      <c r="P55" s="9"/>
      <c r="Q55" s="9"/>
      <c r="R55" s="9"/>
      <c r="S55" s="9"/>
      <c r="T55" s="9"/>
      <c r="U55" s="7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</row>
    <row r="56" spans="1:33" ht="18" x14ac:dyDescent="0.2">
      <c r="A56" s="9"/>
      <c r="B56" s="111"/>
      <c r="C56" s="110"/>
      <c r="D56" s="110"/>
      <c r="E56" s="110"/>
      <c r="F56" s="110"/>
      <c r="G56" s="110"/>
      <c r="H56" s="110"/>
      <c r="I56" s="9"/>
      <c r="J56" s="7"/>
      <c r="K56" s="9"/>
      <c r="L56" s="9"/>
      <c r="M56" s="9"/>
      <c r="N56" s="9"/>
      <c r="O56" s="9"/>
      <c r="P56" s="9"/>
      <c r="Q56" s="9"/>
      <c r="R56" s="9"/>
      <c r="S56" s="9"/>
      <c r="T56" s="9"/>
      <c r="U56" s="7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</row>
    <row r="57" spans="1:33" ht="18" x14ac:dyDescent="0.2">
      <c r="A57" s="9"/>
      <c r="B57" s="7"/>
      <c r="C57" s="110"/>
      <c r="D57" s="110"/>
      <c r="E57" s="110"/>
      <c r="F57" s="110"/>
      <c r="G57" s="110"/>
      <c r="H57" s="110"/>
      <c r="I57" s="9"/>
      <c r="J57" s="7"/>
      <c r="K57" s="9"/>
      <c r="L57" s="9"/>
      <c r="M57" s="9"/>
      <c r="N57" s="9"/>
      <c r="O57" s="9"/>
      <c r="P57" s="9"/>
      <c r="Q57" s="9"/>
      <c r="R57" s="9"/>
      <c r="S57" s="9"/>
      <c r="T57" s="9"/>
      <c r="U57" s="7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</row>
    <row r="58" spans="1:33" ht="18" x14ac:dyDescent="0.2">
      <c r="A58" s="9"/>
      <c r="B58" s="111"/>
      <c r="C58" s="110"/>
      <c r="D58" s="110"/>
      <c r="E58" s="110"/>
      <c r="F58" s="110"/>
      <c r="G58" s="110"/>
      <c r="H58" s="110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7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</row>
    <row r="59" spans="1:33" ht="18" x14ac:dyDescent="0.2">
      <c r="A59" s="9"/>
      <c r="B59" s="7"/>
      <c r="C59" s="110"/>
      <c r="D59" s="110"/>
      <c r="E59" s="110"/>
      <c r="F59" s="110"/>
      <c r="G59" s="110"/>
      <c r="H59" s="110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7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</row>
    <row r="60" spans="1:33" ht="18" x14ac:dyDescent="0.2">
      <c r="A60" s="9"/>
      <c r="B60" s="7"/>
      <c r="C60" s="112"/>
      <c r="D60" s="110"/>
      <c r="E60" s="110"/>
      <c r="F60" s="110"/>
      <c r="G60" s="110"/>
      <c r="H60" s="110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7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</row>
    <row r="61" spans="1:33" ht="18" x14ac:dyDescent="0.2">
      <c r="A61" s="9"/>
      <c r="B61" s="7"/>
      <c r="C61" s="110"/>
      <c r="D61" s="110"/>
      <c r="E61" s="110"/>
      <c r="F61" s="110"/>
      <c r="G61" s="110"/>
      <c r="H61" s="110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7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</row>
    <row r="62" spans="1:33" ht="18" x14ac:dyDescent="0.2">
      <c r="A62" s="9"/>
      <c r="B62" s="7"/>
      <c r="C62" s="110"/>
      <c r="D62" s="110"/>
      <c r="E62" s="110"/>
      <c r="F62" s="110"/>
      <c r="G62" s="110"/>
      <c r="H62" s="110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7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</row>
    <row r="63" spans="1:33" ht="18" x14ac:dyDescent="0.2">
      <c r="A63" s="9"/>
      <c r="B63" s="7"/>
      <c r="C63" s="110"/>
      <c r="D63" s="110"/>
      <c r="E63" s="110"/>
      <c r="F63" s="110"/>
      <c r="G63" s="110"/>
      <c r="H63" s="110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7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</row>
    <row r="64" spans="1:33" ht="18" x14ac:dyDescent="0.2">
      <c r="B64" s="111"/>
      <c r="C64" s="110"/>
      <c r="D64" s="110"/>
      <c r="E64" s="110"/>
      <c r="F64" s="110"/>
      <c r="G64" s="110"/>
      <c r="H64" s="110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7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</row>
    <row r="65" spans="1:33" ht="18" x14ac:dyDescent="0.2">
      <c r="A65" s="9"/>
      <c r="B65" s="111"/>
      <c r="C65" s="110"/>
      <c r="D65" s="110"/>
      <c r="E65" s="110"/>
      <c r="F65" s="110"/>
      <c r="G65" s="110"/>
      <c r="H65" s="110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7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</row>
    <row r="66" spans="1:33" ht="18" x14ac:dyDescent="0.2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</row>
    <row r="67" spans="1:33" ht="18" x14ac:dyDescent="0.2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</row>
    <row r="68" spans="1:33" ht="18" x14ac:dyDescent="0.2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</row>
    <row r="69" spans="1:33" ht="18" x14ac:dyDescent="0.2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</row>
    <row r="70" spans="1:33" ht="18" x14ac:dyDescent="0.2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</row>
    <row r="71" spans="1:33" ht="18" x14ac:dyDescent="0.2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</row>
    <row r="72" spans="1:33" ht="18" x14ac:dyDescent="0.2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</row>
    <row r="73" spans="1:33" ht="18" x14ac:dyDescent="0.2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</row>
    <row r="74" spans="1:33" ht="18" x14ac:dyDescent="0.2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</row>
    <row r="75" spans="1:33" ht="18" x14ac:dyDescent="0.2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</row>
    <row r="76" spans="1:33" ht="18" x14ac:dyDescent="0.2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</row>
    <row r="77" spans="1:33" ht="18" x14ac:dyDescent="0.2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</row>
    <row r="78" spans="1:33" ht="18" x14ac:dyDescent="0.2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</row>
    <row r="79" spans="1:33" ht="18" x14ac:dyDescent="0.2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</row>
    <row r="80" spans="1:33" ht="18" x14ac:dyDescent="0.2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</row>
    <row r="81" spans="1:33" ht="18" x14ac:dyDescent="0.2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</row>
    <row r="82" spans="1:33" ht="18" x14ac:dyDescent="0.2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</row>
    <row r="83" spans="1:33" ht="18" x14ac:dyDescent="0.2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</row>
    <row r="84" spans="1:33" ht="18" x14ac:dyDescent="0.2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</row>
    <row r="85" spans="1:33" ht="18" x14ac:dyDescent="0.2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</row>
    <row r="86" spans="1:33" ht="18" x14ac:dyDescent="0.2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</row>
    <row r="87" spans="1:33" ht="18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</row>
    <row r="88" spans="1:33" ht="18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</row>
    <row r="89" spans="1:33" ht="18" x14ac:dyDescent="0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</row>
    <row r="90" spans="1:33" ht="18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</row>
    <row r="91" spans="1:33" ht="18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</row>
    <row r="92" spans="1:33" ht="18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</row>
    <row r="93" spans="1:33" ht="18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</row>
    <row r="94" spans="1:33" ht="18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</row>
    <row r="95" spans="1:33" ht="18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</row>
    <row r="96" spans="1:33" ht="18" x14ac:dyDescent="0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</row>
    <row r="97" spans="1:33" ht="18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</row>
    <row r="98" spans="1:33" ht="18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</row>
    <row r="99" spans="1:33" ht="18" x14ac:dyDescent="0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</row>
    <row r="100" spans="1:33" ht="18" x14ac:dyDescent="0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</row>
    <row r="101" spans="1:33" ht="18" x14ac:dyDescent="0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</row>
    <row r="102" spans="1:33" ht="18" x14ac:dyDescent="0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</row>
    <row r="103" spans="1:33" ht="18" x14ac:dyDescent="0.2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</row>
    <row r="104" spans="1:33" ht="18" x14ac:dyDescent="0.2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</row>
    <row r="105" spans="1:33" ht="18" x14ac:dyDescent="0.2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</row>
    <row r="106" spans="1:33" ht="18" x14ac:dyDescent="0.2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</row>
    <row r="107" spans="1:33" ht="18" x14ac:dyDescent="0.2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</row>
    <row r="108" spans="1:33" ht="18" x14ac:dyDescent="0.2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</row>
    <row r="109" spans="1:33" ht="18" x14ac:dyDescent="0.2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</row>
    <row r="110" spans="1:33" ht="18" x14ac:dyDescent="0.2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</row>
    <row r="111" spans="1:33" ht="18" x14ac:dyDescent="0.2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</row>
    <row r="112" spans="1:33" ht="18" x14ac:dyDescent="0.2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</row>
    <row r="113" spans="1:33" ht="18" x14ac:dyDescent="0.2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</row>
    <row r="114" spans="1:33" ht="18" x14ac:dyDescent="0.2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</row>
    <row r="115" spans="1:33" ht="18" x14ac:dyDescent="0.2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</row>
    <row r="116" spans="1:33" ht="18" x14ac:dyDescent="0.2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</row>
    <row r="117" spans="1:33" ht="18" x14ac:dyDescent="0.2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</row>
    <row r="118" spans="1:33" ht="18" x14ac:dyDescent="0.2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</row>
    <row r="119" spans="1:33" ht="18" x14ac:dyDescent="0.2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</row>
    <row r="120" spans="1:33" ht="18" x14ac:dyDescent="0.2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</row>
    <row r="121" spans="1:33" ht="18" x14ac:dyDescent="0.2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</row>
    <row r="122" spans="1:33" ht="18" x14ac:dyDescent="0.2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</row>
    <row r="123" spans="1:33" ht="18" x14ac:dyDescent="0.2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</row>
    <row r="124" spans="1:33" ht="18" x14ac:dyDescent="0.2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</row>
    <row r="125" spans="1:33" ht="18" x14ac:dyDescent="0.2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</row>
    <row r="126" spans="1:33" ht="18" x14ac:dyDescent="0.2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</row>
    <row r="127" spans="1:33" ht="18" x14ac:dyDescent="0.2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</row>
    <row r="128" spans="1:33" ht="18" x14ac:dyDescent="0.2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</row>
    <row r="129" spans="1:33" ht="18" x14ac:dyDescent="0.2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</row>
    <row r="130" spans="1:33" ht="18" x14ac:dyDescent="0.2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</row>
    <row r="131" spans="1:33" ht="18" x14ac:dyDescent="0.2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</row>
    <row r="132" spans="1:33" ht="18" x14ac:dyDescent="0.2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</row>
    <row r="133" spans="1:33" ht="18" x14ac:dyDescent="0.2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</row>
    <row r="134" spans="1:33" ht="18" x14ac:dyDescent="0.2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</row>
    <row r="135" spans="1:33" ht="18" x14ac:dyDescent="0.2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</row>
    <row r="136" spans="1:33" ht="18" x14ac:dyDescent="0.2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</row>
    <row r="137" spans="1:33" ht="18" x14ac:dyDescent="0.2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</row>
    <row r="138" spans="1:33" ht="18" x14ac:dyDescent="0.2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</row>
    <row r="139" spans="1:33" ht="18" x14ac:dyDescent="0.2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</row>
    <row r="140" spans="1:33" ht="18" x14ac:dyDescent="0.2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</row>
    <row r="141" spans="1:33" ht="18" x14ac:dyDescent="0.2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</row>
    <row r="142" spans="1:33" ht="18" x14ac:dyDescent="0.2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</row>
    <row r="143" spans="1:33" ht="18" x14ac:dyDescent="0.2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</row>
    <row r="144" spans="1:33" ht="18" x14ac:dyDescent="0.2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</row>
    <row r="145" spans="1:33" ht="18" x14ac:dyDescent="0.2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</row>
    <row r="146" spans="1:33" ht="18" x14ac:dyDescent="0.2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</row>
    <row r="147" spans="1:33" ht="18" x14ac:dyDescent="0.2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</row>
    <row r="148" spans="1:33" ht="18" x14ac:dyDescent="0.2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</row>
    <row r="149" spans="1:33" ht="18" x14ac:dyDescent="0.2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</row>
    <row r="150" spans="1:33" ht="18" x14ac:dyDescent="0.2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</row>
    <row r="151" spans="1:33" ht="18" x14ac:dyDescent="0.2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</row>
    <row r="152" spans="1:33" ht="18" x14ac:dyDescent="0.2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</row>
    <row r="153" spans="1:33" ht="18" x14ac:dyDescent="0.2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</row>
    <row r="154" spans="1:33" ht="18" x14ac:dyDescent="0.2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</row>
    <row r="155" spans="1:33" ht="18" x14ac:dyDescent="0.2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</row>
    <row r="156" spans="1:33" ht="18" x14ac:dyDescent="0.2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</row>
    <row r="157" spans="1:33" ht="18" x14ac:dyDescent="0.2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</row>
    <row r="158" spans="1:33" ht="18" x14ac:dyDescent="0.2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</row>
    <row r="159" spans="1:33" ht="18" x14ac:dyDescent="0.2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</row>
    <row r="160" spans="1:33" ht="18" x14ac:dyDescent="0.2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</row>
    <row r="161" spans="1:33" ht="18" x14ac:dyDescent="0.2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</row>
    <row r="162" spans="1:33" ht="18" x14ac:dyDescent="0.2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</row>
    <row r="163" spans="1:33" ht="18" x14ac:dyDescent="0.2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</row>
    <row r="164" spans="1:33" ht="18" x14ac:dyDescent="0.2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</row>
    <row r="165" spans="1:33" ht="18" x14ac:dyDescent="0.2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</row>
    <row r="166" spans="1:33" ht="18" x14ac:dyDescent="0.2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</row>
    <row r="167" spans="1:33" ht="18" x14ac:dyDescent="0.2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</row>
    <row r="168" spans="1:33" ht="18" x14ac:dyDescent="0.2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</row>
    <row r="169" spans="1:33" ht="18" x14ac:dyDescent="0.2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</row>
    <row r="170" spans="1:33" ht="18" x14ac:dyDescent="0.2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</row>
    <row r="171" spans="1:33" ht="18" x14ac:dyDescent="0.2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</row>
    <row r="172" spans="1:33" ht="18" x14ac:dyDescent="0.2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</row>
    <row r="173" spans="1:33" ht="18" x14ac:dyDescent="0.2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</row>
    <row r="174" spans="1:33" ht="18" x14ac:dyDescent="0.2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</row>
    <row r="175" spans="1:33" ht="18" x14ac:dyDescent="0.2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</row>
    <row r="176" spans="1:33" ht="18" x14ac:dyDescent="0.2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</row>
    <row r="177" spans="1:33" ht="18" x14ac:dyDescent="0.2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</row>
    <row r="178" spans="1:33" ht="18" x14ac:dyDescent="0.2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</row>
    <row r="179" spans="1:33" ht="18" x14ac:dyDescent="0.2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</row>
    <row r="180" spans="1:33" ht="18" x14ac:dyDescent="0.2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</row>
    <row r="181" spans="1:33" ht="18" x14ac:dyDescent="0.2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</row>
    <row r="182" spans="1:33" ht="18" x14ac:dyDescent="0.2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</row>
    <row r="183" spans="1:33" ht="18" x14ac:dyDescent="0.2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</row>
    <row r="184" spans="1:33" ht="18" x14ac:dyDescent="0.2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</row>
    <row r="185" spans="1:33" ht="18" x14ac:dyDescent="0.2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</row>
    <row r="186" spans="1:33" ht="18" x14ac:dyDescent="0.2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</row>
    <row r="187" spans="1:33" ht="18" x14ac:dyDescent="0.2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</row>
    <row r="188" spans="1:33" ht="18" x14ac:dyDescent="0.2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</row>
    <row r="189" spans="1:33" ht="18" x14ac:dyDescent="0.2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</row>
    <row r="190" spans="1:33" ht="18" x14ac:dyDescent="0.2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</row>
    <row r="191" spans="1:33" ht="18" x14ac:dyDescent="0.2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</row>
    <row r="192" spans="1:33" ht="18" x14ac:dyDescent="0.2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</row>
    <row r="193" spans="1:33" ht="18" x14ac:dyDescent="0.2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</row>
    <row r="194" spans="1:33" ht="18" x14ac:dyDescent="0.2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</row>
    <row r="195" spans="1:33" ht="18" x14ac:dyDescent="0.2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</row>
    <row r="196" spans="1:33" ht="18" x14ac:dyDescent="0.2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</row>
    <row r="197" spans="1:33" ht="18" x14ac:dyDescent="0.2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</row>
    <row r="198" spans="1:33" ht="18" x14ac:dyDescent="0.2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</row>
    <row r="199" spans="1:33" ht="18" x14ac:dyDescent="0.2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</row>
    <row r="200" spans="1:33" ht="18" x14ac:dyDescent="0.2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</row>
    <row r="201" spans="1:33" ht="18" x14ac:dyDescent="0.2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</row>
    <row r="202" spans="1:33" ht="18" x14ac:dyDescent="0.2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</row>
    <row r="203" spans="1:33" ht="18" x14ac:dyDescent="0.2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</row>
    <row r="204" spans="1:33" ht="18" x14ac:dyDescent="0.2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</row>
    <row r="205" spans="1:33" ht="18" x14ac:dyDescent="0.2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</row>
    <row r="206" spans="1:33" ht="18" x14ac:dyDescent="0.2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</row>
    <row r="207" spans="1:33" ht="18" x14ac:dyDescent="0.2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</row>
    <row r="208" spans="1:33" ht="18" x14ac:dyDescent="0.2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</row>
    <row r="209" spans="1:33" ht="18" x14ac:dyDescent="0.2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</row>
    <row r="210" spans="1:33" ht="18" x14ac:dyDescent="0.2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</row>
    <row r="211" spans="1:33" ht="18" x14ac:dyDescent="0.2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</row>
    <row r="212" spans="1:33" ht="18" x14ac:dyDescent="0.2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</row>
    <row r="213" spans="1:33" ht="18" x14ac:dyDescent="0.2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</row>
    <row r="214" spans="1:33" ht="18" x14ac:dyDescent="0.2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</row>
    <row r="215" spans="1:33" ht="18" x14ac:dyDescent="0.2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</row>
    <row r="216" spans="1:33" ht="18" x14ac:dyDescent="0.2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</row>
    <row r="217" spans="1:33" ht="18" x14ac:dyDescent="0.2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</row>
    <row r="218" spans="1:33" ht="18" x14ac:dyDescent="0.2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</row>
    <row r="219" spans="1:33" ht="18" x14ac:dyDescent="0.2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</row>
    <row r="220" spans="1:33" ht="18" x14ac:dyDescent="0.2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</row>
    <row r="221" spans="1:33" ht="18" x14ac:dyDescent="0.2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</row>
    <row r="222" spans="1:33" ht="18" x14ac:dyDescent="0.2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</row>
    <row r="223" spans="1:33" ht="18" x14ac:dyDescent="0.2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</row>
    <row r="224" spans="1:33" ht="18" x14ac:dyDescent="0.2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</row>
    <row r="225" spans="1:33" ht="18" x14ac:dyDescent="0.2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</row>
    <row r="226" spans="1:33" ht="18" x14ac:dyDescent="0.2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</row>
    <row r="227" spans="1:33" ht="18" x14ac:dyDescent="0.2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</row>
    <row r="228" spans="1:33" ht="18" x14ac:dyDescent="0.2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</row>
    <row r="229" spans="1:33" ht="18" x14ac:dyDescent="0.2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</row>
    <row r="230" spans="1:33" ht="18" x14ac:dyDescent="0.2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</row>
    <row r="231" spans="1:33" ht="18" x14ac:dyDescent="0.2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</row>
    <row r="232" spans="1:33" ht="18" x14ac:dyDescent="0.2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</row>
    <row r="233" spans="1:33" ht="18" x14ac:dyDescent="0.2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</row>
    <row r="234" spans="1:33" ht="18" x14ac:dyDescent="0.2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</row>
    <row r="235" spans="1:33" ht="18" x14ac:dyDescent="0.2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</row>
    <row r="236" spans="1:33" ht="18" x14ac:dyDescent="0.2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</row>
    <row r="237" spans="1:33" ht="18" x14ac:dyDescent="0.2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</row>
    <row r="238" spans="1:33" ht="18" x14ac:dyDescent="0.2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</row>
    <row r="239" spans="1:33" ht="18" x14ac:dyDescent="0.2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</row>
    <row r="240" spans="1:33" ht="18" x14ac:dyDescent="0.2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</row>
    <row r="241" spans="1:33" ht="18" x14ac:dyDescent="0.2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</row>
    <row r="242" spans="1:33" ht="18" x14ac:dyDescent="0.2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</row>
    <row r="243" spans="1:33" ht="18" x14ac:dyDescent="0.2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</row>
    <row r="244" spans="1:33" ht="18" x14ac:dyDescent="0.2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</row>
    <row r="245" spans="1:33" ht="18" x14ac:dyDescent="0.2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</row>
    <row r="246" spans="1:33" ht="18" x14ac:dyDescent="0.2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</row>
    <row r="247" spans="1:33" ht="18" x14ac:dyDescent="0.2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</row>
    <row r="248" spans="1:33" ht="18" x14ac:dyDescent="0.2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</row>
    <row r="249" spans="1:33" ht="18" x14ac:dyDescent="0.2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</row>
    <row r="250" spans="1:33" ht="18" x14ac:dyDescent="0.2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</row>
    <row r="251" spans="1:33" ht="18" x14ac:dyDescent="0.2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</row>
    <row r="252" spans="1:33" ht="18" x14ac:dyDescent="0.2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</row>
    <row r="253" spans="1:33" ht="18" x14ac:dyDescent="0.2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</row>
    <row r="254" spans="1:33" ht="18" x14ac:dyDescent="0.2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</row>
    <row r="255" spans="1:33" ht="18" x14ac:dyDescent="0.2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</row>
    <row r="256" spans="1:33" ht="18" x14ac:dyDescent="0.2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</row>
    <row r="257" spans="1:33" ht="18" x14ac:dyDescent="0.2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</row>
    <row r="258" spans="1:33" ht="18" x14ac:dyDescent="0.2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</row>
    <row r="259" spans="1:33" ht="18" x14ac:dyDescent="0.2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</row>
    <row r="260" spans="1:33" ht="18" x14ac:dyDescent="0.2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</row>
    <row r="261" spans="1:33" ht="18" x14ac:dyDescent="0.2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</row>
    <row r="262" spans="1:33" ht="18" x14ac:dyDescent="0.2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</row>
    <row r="263" spans="1:33" ht="18" x14ac:dyDescent="0.2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</row>
    <row r="264" spans="1:33" ht="18" x14ac:dyDescent="0.2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</row>
    <row r="265" spans="1:33" ht="18" x14ac:dyDescent="0.2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</row>
    <row r="266" spans="1:33" ht="18" x14ac:dyDescent="0.2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</row>
    <row r="267" spans="1:33" ht="18" x14ac:dyDescent="0.2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</row>
    <row r="268" spans="1:33" ht="18" x14ac:dyDescent="0.2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</row>
    <row r="269" spans="1:33" ht="18" x14ac:dyDescent="0.2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</row>
    <row r="270" spans="1:33" ht="18" x14ac:dyDescent="0.2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</row>
    <row r="271" spans="1:33" ht="18" x14ac:dyDescent="0.2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</row>
    <row r="272" spans="1:33" ht="18" x14ac:dyDescent="0.2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</row>
    <row r="273" spans="1:33" ht="18" x14ac:dyDescent="0.2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</row>
    <row r="274" spans="1:33" ht="18" x14ac:dyDescent="0.2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</row>
    <row r="275" spans="1:33" ht="18" x14ac:dyDescent="0.2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</row>
    <row r="276" spans="1:33" ht="18" x14ac:dyDescent="0.2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</row>
    <row r="277" spans="1:33" ht="18" x14ac:dyDescent="0.2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</row>
    <row r="278" spans="1:33" ht="18" x14ac:dyDescent="0.2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</row>
    <row r="279" spans="1:33" ht="18" x14ac:dyDescent="0.2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</row>
    <row r="280" spans="1:33" ht="18" x14ac:dyDescent="0.2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</row>
    <row r="281" spans="1:33" ht="18" x14ac:dyDescent="0.2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</row>
    <row r="282" spans="1:33" ht="18" x14ac:dyDescent="0.2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</row>
    <row r="283" spans="1:33" ht="18" x14ac:dyDescent="0.2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</row>
    <row r="284" spans="1:33" ht="18" x14ac:dyDescent="0.2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</row>
    <row r="285" spans="1:33" ht="18" x14ac:dyDescent="0.2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</row>
    <row r="286" spans="1:33" ht="18" x14ac:dyDescent="0.2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</row>
    <row r="287" spans="1:33" ht="18" x14ac:dyDescent="0.2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</row>
    <row r="288" spans="1:33" ht="18" x14ac:dyDescent="0.2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</row>
    <row r="289" spans="1:33" ht="18" x14ac:dyDescent="0.2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</row>
    <row r="290" spans="1:33" ht="18" x14ac:dyDescent="0.2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</row>
    <row r="291" spans="1:33" ht="18" x14ac:dyDescent="0.2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</row>
    <row r="292" spans="1:33" ht="18" x14ac:dyDescent="0.2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</row>
    <row r="293" spans="1:33" ht="18" x14ac:dyDescent="0.2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</row>
    <row r="294" spans="1:33" ht="18" x14ac:dyDescent="0.2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</row>
    <row r="295" spans="1:33" ht="18" x14ac:dyDescent="0.2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</row>
    <row r="296" spans="1:33" ht="18" x14ac:dyDescent="0.2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</row>
    <row r="297" spans="1:33" ht="18" x14ac:dyDescent="0.2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</row>
    <row r="298" spans="1:33" ht="18" x14ac:dyDescent="0.2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</row>
    <row r="299" spans="1:33" ht="18" x14ac:dyDescent="0.2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</row>
    <row r="300" spans="1:33" ht="18" x14ac:dyDescent="0.2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</row>
    <row r="301" spans="1:33" ht="18" x14ac:dyDescent="0.2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</row>
    <row r="302" spans="1:33" ht="18" x14ac:dyDescent="0.2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</row>
    <row r="303" spans="1:33" ht="18" x14ac:dyDescent="0.2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</row>
    <row r="304" spans="1:33" ht="18" x14ac:dyDescent="0.2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</row>
    <row r="305" spans="1:33" ht="18" x14ac:dyDescent="0.2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</row>
    <row r="306" spans="1:33" ht="18" x14ac:dyDescent="0.2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</row>
    <row r="307" spans="1:33" ht="18" x14ac:dyDescent="0.2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</row>
    <row r="308" spans="1:33" ht="18" x14ac:dyDescent="0.2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</row>
    <row r="309" spans="1:33" ht="18" x14ac:dyDescent="0.2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</row>
    <row r="310" spans="1:33" ht="18" x14ac:dyDescent="0.2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</row>
    <row r="311" spans="1:33" ht="18" x14ac:dyDescent="0.2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</row>
    <row r="312" spans="1:33" ht="18" x14ac:dyDescent="0.2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</row>
    <row r="313" spans="1:33" ht="18" x14ac:dyDescent="0.2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</row>
    <row r="314" spans="1:33" ht="18" x14ac:dyDescent="0.2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</row>
    <row r="315" spans="1:33" ht="18" x14ac:dyDescent="0.2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</row>
    <row r="316" spans="1:33" ht="18" x14ac:dyDescent="0.2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</row>
    <row r="317" spans="1:33" ht="18" x14ac:dyDescent="0.2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</row>
    <row r="318" spans="1:33" ht="18" x14ac:dyDescent="0.2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</row>
    <row r="319" spans="1:33" ht="18" x14ac:dyDescent="0.2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</row>
    <row r="320" spans="1:33" ht="18" x14ac:dyDescent="0.2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</row>
    <row r="321" spans="1:33" ht="18" x14ac:dyDescent="0.2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</row>
    <row r="322" spans="1:33" ht="18" x14ac:dyDescent="0.2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</row>
    <row r="323" spans="1:33" ht="18" x14ac:dyDescent="0.2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</row>
    <row r="324" spans="1:33" ht="18" x14ac:dyDescent="0.2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</row>
    <row r="325" spans="1:33" ht="18" x14ac:dyDescent="0.2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</row>
    <row r="326" spans="1:33" ht="18" x14ac:dyDescent="0.2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</row>
    <row r="327" spans="1:33" ht="18" x14ac:dyDescent="0.2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</row>
    <row r="328" spans="1:33" ht="18" x14ac:dyDescent="0.2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</row>
    <row r="329" spans="1:33" ht="18" x14ac:dyDescent="0.2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</row>
    <row r="330" spans="1:33" ht="18" x14ac:dyDescent="0.2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</row>
    <row r="331" spans="1:33" ht="18" x14ac:dyDescent="0.2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</row>
    <row r="332" spans="1:33" ht="18" x14ac:dyDescent="0.2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</row>
    <row r="333" spans="1:33" ht="18" x14ac:dyDescent="0.2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</row>
    <row r="334" spans="1:33" ht="18" x14ac:dyDescent="0.2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</row>
    <row r="335" spans="1:33" ht="18" x14ac:dyDescent="0.2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</row>
    <row r="336" spans="1:33" ht="18" x14ac:dyDescent="0.2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</row>
    <row r="337" spans="1:33" ht="18" x14ac:dyDescent="0.2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</row>
    <row r="338" spans="1:33" ht="18" x14ac:dyDescent="0.2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</row>
    <row r="339" spans="1:33" ht="18" x14ac:dyDescent="0.2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</row>
    <row r="340" spans="1:33" ht="18" x14ac:dyDescent="0.2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</row>
    <row r="341" spans="1:33" ht="18" x14ac:dyDescent="0.2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</row>
    <row r="342" spans="1:33" ht="18" x14ac:dyDescent="0.2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</row>
    <row r="343" spans="1:33" ht="18" x14ac:dyDescent="0.2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</row>
    <row r="344" spans="1:33" ht="18" x14ac:dyDescent="0.2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</row>
    <row r="345" spans="1:33" ht="18" x14ac:dyDescent="0.2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</row>
    <row r="346" spans="1:33" ht="18" x14ac:dyDescent="0.2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</row>
    <row r="347" spans="1:33" ht="18" x14ac:dyDescent="0.2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</row>
    <row r="348" spans="1:33" ht="18" x14ac:dyDescent="0.2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</row>
    <row r="349" spans="1:33" ht="18" x14ac:dyDescent="0.2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</row>
    <row r="350" spans="1:33" ht="18" x14ac:dyDescent="0.2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</row>
    <row r="351" spans="1:33" ht="18" x14ac:dyDescent="0.2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</row>
    <row r="352" spans="1:33" ht="18" x14ac:dyDescent="0.2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</row>
    <row r="353" spans="1:33" ht="18" x14ac:dyDescent="0.2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</row>
    <row r="354" spans="1:33" ht="18" x14ac:dyDescent="0.2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</row>
    <row r="355" spans="1:33" ht="18" x14ac:dyDescent="0.2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</row>
    <row r="356" spans="1:33" ht="18" x14ac:dyDescent="0.2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</row>
    <row r="357" spans="1:33" ht="18" x14ac:dyDescent="0.2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</row>
    <row r="358" spans="1:33" ht="18" x14ac:dyDescent="0.2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</row>
    <row r="359" spans="1:33" ht="18" x14ac:dyDescent="0.2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</row>
    <row r="360" spans="1:33" ht="18" x14ac:dyDescent="0.2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</row>
    <row r="361" spans="1:33" ht="18" x14ac:dyDescent="0.2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</row>
    <row r="362" spans="1:33" ht="18" x14ac:dyDescent="0.2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</row>
    <row r="363" spans="1:33" ht="18" x14ac:dyDescent="0.2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</row>
    <row r="364" spans="1:33" ht="18" x14ac:dyDescent="0.2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</row>
    <row r="365" spans="1:33" ht="18" x14ac:dyDescent="0.2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</row>
    <row r="366" spans="1:33" ht="18" x14ac:dyDescent="0.2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</row>
    <row r="367" spans="1:33" ht="18" x14ac:dyDescent="0.2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</row>
    <row r="368" spans="1:33" ht="18" x14ac:dyDescent="0.2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</row>
    <row r="369" spans="1:33" ht="18" x14ac:dyDescent="0.2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</row>
    <row r="370" spans="1:33" ht="18" x14ac:dyDescent="0.2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</row>
    <row r="371" spans="1:33" ht="18" x14ac:dyDescent="0.2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</row>
    <row r="372" spans="1:33" ht="18" x14ac:dyDescent="0.2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</row>
    <row r="373" spans="1:33" ht="18" x14ac:dyDescent="0.2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</row>
    <row r="374" spans="1:33" ht="18" x14ac:dyDescent="0.2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</row>
    <row r="375" spans="1:33" ht="18" x14ac:dyDescent="0.2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</row>
    <row r="376" spans="1:33" ht="18" x14ac:dyDescent="0.2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</row>
    <row r="377" spans="1:33" ht="18" x14ac:dyDescent="0.2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</row>
    <row r="378" spans="1:33" ht="18" x14ac:dyDescent="0.2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</row>
    <row r="379" spans="1:33" ht="18" x14ac:dyDescent="0.2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</row>
    <row r="380" spans="1:33" ht="18" x14ac:dyDescent="0.2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</row>
    <row r="381" spans="1:33" ht="18" x14ac:dyDescent="0.2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</row>
    <row r="382" spans="1:33" ht="18" x14ac:dyDescent="0.2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</row>
    <row r="383" spans="1:33" ht="18" x14ac:dyDescent="0.2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</row>
    <row r="384" spans="1:33" ht="18" x14ac:dyDescent="0.2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</row>
    <row r="385" spans="1:33" ht="18" x14ac:dyDescent="0.2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</row>
    <row r="386" spans="1:33" ht="18" x14ac:dyDescent="0.2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</row>
    <row r="387" spans="1:33" ht="18" x14ac:dyDescent="0.2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</row>
    <row r="388" spans="1:33" ht="18" x14ac:dyDescent="0.2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</row>
    <row r="389" spans="1:33" ht="18" x14ac:dyDescent="0.2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</row>
    <row r="390" spans="1:33" ht="18" x14ac:dyDescent="0.2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</row>
    <row r="391" spans="1:33" ht="18" x14ac:dyDescent="0.2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</row>
    <row r="392" spans="1:33" ht="18" x14ac:dyDescent="0.2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</row>
    <row r="393" spans="1:33" ht="18" x14ac:dyDescent="0.2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</row>
    <row r="394" spans="1:33" ht="18" x14ac:dyDescent="0.2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</row>
    <row r="395" spans="1:33" ht="18" x14ac:dyDescent="0.2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</row>
    <row r="396" spans="1:33" ht="18" x14ac:dyDescent="0.2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</row>
    <row r="397" spans="1:33" ht="18" x14ac:dyDescent="0.2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</row>
    <row r="398" spans="1:33" ht="18" x14ac:dyDescent="0.2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</row>
    <row r="399" spans="1:33" ht="18" x14ac:dyDescent="0.2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</row>
    <row r="400" spans="1:33" ht="18" x14ac:dyDescent="0.2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</row>
    <row r="401" spans="1:33" ht="18" x14ac:dyDescent="0.2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</row>
    <row r="402" spans="1:33" ht="18" x14ac:dyDescent="0.2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</row>
    <row r="403" spans="1:33" ht="18" x14ac:dyDescent="0.2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</row>
    <row r="404" spans="1:33" ht="18" x14ac:dyDescent="0.2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</row>
    <row r="405" spans="1:33" ht="18" x14ac:dyDescent="0.2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</row>
    <row r="406" spans="1:33" ht="18" x14ac:dyDescent="0.2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</row>
    <row r="407" spans="1:33" ht="18" x14ac:dyDescent="0.2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</row>
    <row r="408" spans="1:33" ht="18" x14ac:dyDescent="0.2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</row>
    <row r="409" spans="1:33" ht="18" x14ac:dyDescent="0.2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</row>
    <row r="410" spans="1:33" ht="18" x14ac:dyDescent="0.2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</row>
    <row r="411" spans="1:33" ht="18" x14ac:dyDescent="0.2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</row>
    <row r="412" spans="1:33" ht="18" x14ac:dyDescent="0.2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</row>
    <row r="413" spans="1:33" ht="18" x14ac:dyDescent="0.2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</row>
    <row r="414" spans="1:33" ht="18" x14ac:dyDescent="0.2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</row>
    <row r="415" spans="1:33" ht="18" x14ac:dyDescent="0.2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</row>
    <row r="416" spans="1:33" ht="18" x14ac:dyDescent="0.2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</row>
    <row r="417" spans="1:33" ht="18" x14ac:dyDescent="0.2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</row>
    <row r="418" spans="1:33" ht="18" x14ac:dyDescent="0.2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</row>
    <row r="419" spans="1:33" ht="18" x14ac:dyDescent="0.2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</row>
    <row r="420" spans="1:33" ht="18" x14ac:dyDescent="0.2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</row>
    <row r="421" spans="1:33" ht="18" x14ac:dyDescent="0.2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</row>
    <row r="422" spans="1:33" ht="18" x14ac:dyDescent="0.2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</row>
    <row r="423" spans="1:33" ht="18" x14ac:dyDescent="0.2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</row>
    <row r="424" spans="1:33" ht="18" x14ac:dyDescent="0.2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</row>
    <row r="425" spans="1:33" ht="18" x14ac:dyDescent="0.2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</row>
    <row r="426" spans="1:33" ht="18" x14ac:dyDescent="0.2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</row>
    <row r="427" spans="1:33" ht="18" x14ac:dyDescent="0.2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</row>
    <row r="428" spans="1:33" ht="18" x14ac:dyDescent="0.2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</row>
    <row r="429" spans="1:33" ht="18" x14ac:dyDescent="0.2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</row>
    <row r="430" spans="1:33" ht="18" x14ac:dyDescent="0.2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</row>
    <row r="431" spans="1:33" ht="18" x14ac:dyDescent="0.2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</row>
    <row r="432" spans="1:33" ht="18" x14ac:dyDescent="0.2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</row>
    <row r="433" spans="1:33" ht="18" x14ac:dyDescent="0.2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</row>
    <row r="434" spans="1:33" ht="18" x14ac:dyDescent="0.2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</row>
    <row r="435" spans="1:33" ht="18" x14ac:dyDescent="0.2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</row>
    <row r="436" spans="1:33" ht="18" x14ac:dyDescent="0.2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</row>
    <row r="437" spans="1:33" ht="18" x14ac:dyDescent="0.2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</row>
    <row r="438" spans="1:33" ht="18" x14ac:dyDescent="0.2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</row>
    <row r="439" spans="1:33" ht="18" x14ac:dyDescent="0.2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</row>
    <row r="440" spans="1:33" ht="18" x14ac:dyDescent="0.2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</row>
    <row r="441" spans="1:33" ht="18" x14ac:dyDescent="0.2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</row>
    <row r="442" spans="1:33" ht="18" x14ac:dyDescent="0.2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</row>
    <row r="443" spans="1:33" ht="18" x14ac:dyDescent="0.2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</row>
    <row r="444" spans="1:33" ht="18" x14ac:dyDescent="0.2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</row>
    <row r="445" spans="1:33" ht="18" x14ac:dyDescent="0.2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</row>
    <row r="446" spans="1:33" ht="18" x14ac:dyDescent="0.2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</row>
    <row r="447" spans="1:33" ht="18" x14ac:dyDescent="0.2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</row>
    <row r="448" spans="1:33" ht="18" x14ac:dyDescent="0.2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</row>
    <row r="449" spans="1:33" ht="18" x14ac:dyDescent="0.2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</row>
    <row r="450" spans="1:33" ht="18" x14ac:dyDescent="0.2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</row>
    <row r="451" spans="1:33" ht="18" x14ac:dyDescent="0.2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</row>
    <row r="452" spans="1:33" ht="18" x14ac:dyDescent="0.2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</row>
    <row r="453" spans="1:33" ht="18" x14ac:dyDescent="0.2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</row>
    <row r="454" spans="1:33" ht="18" x14ac:dyDescent="0.2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</row>
    <row r="455" spans="1:33" ht="18" x14ac:dyDescent="0.2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</row>
    <row r="456" spans="1:33" ht="18" x14ac:dyDescent="0.2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</row>
    <row r="457" spans="1:33" ht="18" x14ac:dyDescent="0.2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</row>
    <row r="458" spans="1:33" ht="18" x14ac:dyDescent="0.2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</row>
    <row r="459" spans="1:33" ht="18" x14ac:dyDescent="0.2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</row>
    <row r="460" spans="1:33" ht="18" x14ac:dyDescent="0.2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</row>
    <row r="461" spans="1:33" ht="18" x14ac:dyDescent="0.2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</row>
    <row r="462" spans="1:33" ht="18" x14ac:dyDescent="0.2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</row>
    <row r="463" spans="1:33" ht="18" x14ac:dyDescent="0.2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</row>
    <row r="464" spans="1:33" ht="18" x14ac:dyDescent="0.2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</row>
    <row r="465" spans="1:33" ht="18" x14ac:dyDescent="0.2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</row>
    <row r="466" spans="1:33" ht="18" x14ac:dyDescent="0.2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</row>
    <row r="467" spans="1:33" ht="18" x14ac:dyDescent="0.2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</row>
    <row r="468" spans="1:33" ht="18" x14ac:dyDescent="0.2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</row>
    <row r="469" spans="1:33" ht="18" x14ac:dyDescent="0.2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</row>
    <row r="470" spans="1:33" ht="18" x14ac:dyDescent="0.2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</row>
    <row r="471" spans="1:33" ht="18" x14ac:dyDescent="0.2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</row>
    <row r="472" spans="1:33" ht="18" x14ac:dyDescent="0.2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</row>
    <row r="473" spans="1:33" ht="18" x14ac:dyDescent="0.2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</row>
    <row r="474" spans="1:33" ht="18" x14ac:dyDescent="0.2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</row>
    <row r="475" spans="1:33" ht="18" x14ac:dyDescent="0.2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</row>
    <row r="476" spans="1:33" ht="18" x14ac:dyDescent="0.2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</row>
    <row r="477" spans="1:33" ht="18" x14ac:dyDescent="0.2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</row>
    <row r="478" spans="1:33" ht="18" x14ac:dyDescent="0.2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</row>
    <row r="479" spans="1:33" ht="18" x14ac:dyDescent="0.2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</row>
    <row r="480" spans="1:33" ht="18" x14ac:dyDescent="0.2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</row>
    <row r="481" spans="1:33" ht="18" x14ac:dyDescent="0.2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</row>
    <row r="482" spans="1:33" ht="18" x14ac:dyDescent="0.2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</row>
    <row r="483" spans="1:33" ht="18" x14ac:dyDescent="0.2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</row>
    <row r="484" spans="1:33" ht="18" x14ac:dyDescent="0.2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</row>
    <row r="485" spans="1:33" ht="18" x14ac:dyDescent="0.2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</row>
    <row r="486" spans="1:33" ht="18" x14ac:dyDescent="0.2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</row>
    <row r="487" spans="1:33" ht="18" x14ac:dyDescent="0.2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</row>
    <row r="488" spans="1:33" ht="18" x14ac:dyDescent="0.2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</row>
    <row r="489" spans="1:33" ht="18" x14ac:dyDescent="0.2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</row>
    <row r="490" spans="1:33" ht="18" x14ac:dyDescent="0.2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</row>
    <row r="491" spans="1:33" ht="18" x14ac:dyDescent="0.2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</row>
    <row r="492" spans="1:33" ht="18" x14ac:dyDescent="0.2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</row>
    <row r="493" spans="1:33" ht="18" x14ac:dyDescent="0.2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</row>
    <row r="494" spans="1:33" ht="18" x14ac:dyDescent="0.2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</row>
    <row r="495" spans="1:33" ht="18" x14ac:dyDescent="0.2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</row>
    <row r="496" spans="1:33" ht="18" x14ac:dyDescent="0.2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</row>
    <row r="497" spans="1:33" ht="18" x14ac:dyDescent="0.2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</row>
    <row r="498" spans="1:33" ht="18" x14ac:dyDescent="0.2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</row>
    <row r="499" spans="1:33" ht="18" x14ac:dyDescent="0.2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</row>
    <row r="500" spans="1:33" ht="18" x14ac:dyDescent="0.2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</row>
    <row r="501" spans="1:33" ht="18" x14ac:dyDescent="0.2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</row>
    <row r="502" spans="1:33" ht="18" x14ac:dyDescent="0.2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</row>
    <row r="503" spans="1:33" ht="18" x14ac:dyDescent="0.2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</row>
    <row r="504" spans="1:33" ht="18" x14ac:dyDescent="0.2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</row>
    <row r="505" spans="1:33" ht="18" x14ac:dyDescent="0.2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</row>
    <row r="506" spans="1:33" ht="18" x14ac:dyDescent="0.2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</row>
    <row r="507" spans="1:33" ht="18" x14ac:dyDescent="0.2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</row>
    <row r="508" spans="1:33" ht="18" x14ac:dyDescent="0.2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</row>
    <row r="509" spans="1:33" ht="18" x14ac:dyDescent="0.2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</row>
    <row r="510" spans="1:33" ht="18" x14ac:dyDescent="0.2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</row>
    <row r="511" spans="1:33" ht="18" x14ac:dyDescent="0.2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</row>
    <row r="512" spans="1:33" ht="18" x14ac:dyDescent="0.2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</row>
    <row r="513" spans="1:33" ht="18" x14ac:dyDescent="0.2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</row>
    <row r="514" spans="1:33" ht="18" x14ac:dyDescent="0.2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</row>
    <row r="515" spans="1:33" ht="18" x14ac:dyDescent="0.2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</row>
    <row r="516" spans="1:33" ht="18" x14ac:dyDescent="0.2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</row>
    <row r="517" spans="1:33" ht="18" x14ac:dyDescent="0.2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</row>
    <row r="518" spans="1:33" ht="18" x14ac:dyDescent="0.2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</row>
    <row r="519" spans="1:33" ht="18" x14ac:dyDescent="0.2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</row>
    <row r="520" spans="1:33" ht="18" x14ac:dyDescent="0.2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</row>
    <row r="521" spans="1:33" ht="18" x14ac:dyDescent="0.2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</row>
    <row r="522" spans="1:33" ht="18" x14ac:dyDescent="0.2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</row>
    <row r="523" spans="1:33" ht="18" x14ac:dyDescent="0.2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</row>
    <row r="524" spans="1:33" ht="18" x14ac:dyDescent="0.2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</row>
    <row r="525" spans="1:33" ht="18" x14ac:dyDescent="0.2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</row>
    <row r="526" spans="1:33" ht="18" x14ac:dyDescent="0.2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</row>
    <row r="527" spans="1:33" ht="18" x14ac:dyDescent="0.2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</row>
    <row r="528" spans="1:33" ht="18" x14ac:dyDescent="0.2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</row>
    <row r="529" spans="1:33" ht="18" x14ac:dyDescent="0.2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</row>
    <row r="530" spans="1:33" ht="18" x14ac:dyDescent="0.2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</row>
    <row r="531" spans="1:33" ht="18" x14ac:dyDescent="0.2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</row>
    <row r="532" spans="1:33" ht="18" x14ac:dyDescent="0.2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</row>
    <row r="533" spans="1:33" ht="18" x14ac:dyDescent="0.2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</row>
    <row r="534" spans="1:33" ht="18" x14ac:dyDescent="0.2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</row>
    <row r="535" spans="1:33" ht="18" x14ac:dyDescent="0.2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</row>
    <row r="536" spans="1:33" ht="18" x14ac:dyDescent="0.2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</row>
    <row r="537" spans="1:33" ht="18" x14ac:dyDescent="0.2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</row>
    <row r="538" spans="1:33" ht="18" x14ac:dyDescent="0.2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</row>
    <row r="539" spans="1:33" ht="18" x14ac:dyDescent="0.2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</row>
    <row r="540" spans="1:33" ht="18" x14ac:dyDescent="0.2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</row>
    <row r="541" spans="1:33" ht="18" x14ac:dyDescent="0.2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</row>
    <row r="542" spans="1:33" ht="18" x14ac:dyDescent="0.2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</row>
    <row r="543" spans="1:33" ht="18" x14ac:dyDescent="0.2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</row>
    <row r="544" spans="1:33" ht="18" x14ac:dyDescent="0.2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</row>
    <row r="545" spans="1:33" ht="18" x14ac:dyDescent="0.2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</row>
    <row r="546" spans="1:33" ht="18" x14ac:dyDescent="0.2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</row>
    <row r="547" spans="1:33" ht="18" x14ac:dyDescent="0.2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</row>
    <row r="548" spans="1:33" ht="18" x14ac:dyDescent="0.2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</row>
    <row r="549" spans="1:33" ht="18" x14ac:dyDescent="0.2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</row>
    <row r="550" spans="1:33" ht="18" x14ac:dyDescent="0.2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</row>
    <row r="551" spans="1:33" ht="18" x14ac:dyDescent="0.2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</row>
    <row r="552" spans="1:33" ht="18" x14ac:dyDescent="0.2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</row>
    <row r="553" spans="1:33" ht="18" x14ac:dyDescent="0.2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</row>
    <row r="554" spans="1:33" ht="18" x14ac:dyDescent="0.2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</row>
    <row r="555" spans="1:33" ht="18" x14ac:dyDescent="0.2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</row>
    <row r="556" spans="1:33" ht="18" x14ac:dyDescent="0.2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</row>
    <row r="557" spans="1:33" ht="18" x14ac:dyDescent="0.2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</row>
    <row r="558" spans="1:33" ht="18" x14ac:dyDescent="0.2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</row>
    <row r="559" spans="1:33" ht="18" x14ac:dyDescent="0.2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</row>
    <row r="560" spans="1:33" ht="18" x14ac:dyDescent="0.2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</row>
    <row r="561" spans="1:33" ht="18" x14ac:dyDescent="0.2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</row>
    <row r="562" spans="1:33" ht="18" x14ac:dyDescent="0.2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</row>
    <row r="563" spans="1:33" ht="18" x14ac:dyDescent="0.2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</row>
    <row r="564" spans="1:33" ht="18" x14ac:dyDescent="0.2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</row>
    <row r="565" spans="1:33" ht="18" x14ac:dyDescent="0.2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</row>
    <row r="566" spans="1:33" ht="18" x14ac:dyDescent="0.2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</row>
    <row r="567" spans="1:33" ht="18" x14ac:dyDescent="0.2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</row>
    <row r="568" spans="1:33" ht="18" x14ac:dyDescent="0.2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</row>
    <row r="569" spans="1:33" ht="18" x14ac:dyDescent="0.2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</row>
    <row r="570" spans="1:33" ht="18" x14ac:dyDescent="0.2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</row>
    <row r="571" spans="1:33" ht="18" x14ac:dyDescent="0.2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</row>
    <row r="572" spans="1:33" ht="18" x14ac:dyDescent="0.2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</row>
    <row r="573" spans="1:33" ht="18" x14ac:dyDescent="0.2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</row>
    <row r="574" spans="1:33" ht="18" x14ac:dyDescent="0.2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</row>
    <row r="575" spans="1:33" ht="18" x14ac:dyDescent="0.2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</row>
    <row r="576" spans="1:33" ht="18" x14ac:dyDescent="0.2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</row>
    <row r="577" spans="1:33" ht="18" x14ac:dyDescent="0.2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</row>
    <row r="578" spans="1:33" ht="18" x14ac:dyDescent="0.2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</row>
    <row r="579" spans="1:33" ht="18" x14ac:dyDescent="0.2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</row>
    <row r="580" spans="1:33" ht="18" x14ac:dyDescent="0.2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</row>
    <row r="581" spans="1:33" ht="18" x14ac:dyDescent="0.2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</row>
    <row r="582" spans="1:33" ht="18" x14ac:dyDescent="0.2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</row>
    <row r="583" spans="1:33" ht="18" x14ac:dyDescent="0.2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</row>
    <row r="584" spans="1:33" ht="18" x14ac:dyDescent="0.2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</row>
    <row r="585" spans="1:33" ht="18" x14ac:dyDescent="0.2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</row>
    <row r="586" spans="1:33" ht="18" x14ac:dyDescent="0.2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</row>
    <row r="587" spans="1:33" ht="18" x14ac:dyDescent="0.2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</row>
    <row r="588" spans="1:33" ht="18" x14ac:dyDescent="0.2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</row>
    <row r="589" spans="1:33" ht="18" x14ac:dyDescent="0.2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</row>
    <row r="590" spans="1:33" ht="18" x14ac:dyDescent="0.2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</row>
    <row r="591" spans="1:33" ht="18" x14ac:dyDescent="0.2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</row>
    <row r="592" spans="1:33" ht="18" x14ac:dyDescent="0.2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</row>
    <row r="593" spans="1:33" ht="18" x14ac:dyDescent="0.2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</row>
    <row r="594" spans="1:33" ht="18" x14ac:dyDescent="0.2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</row>
    <row r="595" spans="1:33" ht="18" x14ac:dyDescent="0.2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</row>
    <row r="596" spans="1:33" ht="18" x14ac:dyDescent="0.2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</row>
    <row r="597" spans="1:33" ht="18" x14ac:dyDescent="0.2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</row>
    <row r="598" spans="1:33" ht="18" x14ac:dyDescent="0.2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</row>
    <row r="599" spans="1:33" ht="18" x14ac:dyDescent="0.2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</row>
    <row r="600" spans="1:33" ht="18" x14ac:dyDescent="0.2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</row>
    <row r="601" spans="1:33" ht="18" x14ac:dyDescent="0.2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</row>
    <row r="602" spans="1:33" ht="18" x14ac:dyDescent="0.2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</row>
    <row r="603" spans="1:33" ht="18" x14ac:dyDescent="0.2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</row>
    <row r="604" spans="1:33" ht="18" x14ac:dyDescent="0.2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</row>
    <row r="605" spans="1:33" ht="18" x14ac:dyDescent="0.2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</row>
    <row r="606" spans="1:33" ht="18" x14ac:dyDescent="0.2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</row>
    <row r="607" spans="1:33" ht="18" x14ac:dyDescent="0.2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</row>
    <row r="608" spans="1:33" ht="18" x14ac:dyDescent="0.2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</row>
    <row r="609" spans="1:33" ht="18" x14ac:dyDescent="0.2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</row>
    <row r="610" spans="1:33" ht="18" x14ac:dyDescent="0.2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</row>
    <row r="611" spans="1:33" ht="18" x14ac:dyDescent="0.2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</row>
    <row r="612" spans="1:33" ht="18" x14ac:dyDescent="0.2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</row>
    <row r="613" spans="1:33" ht="18" x14ac:dyDescent="0.2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</row>
    <row r="614" spans="1:33" ht="18" x14ac:dyDescent="0.2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</row>
    <row r="615" spans="1:33" ht="18" x14ac:dyDescent="0.2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</row>
    <row r="616" spans="1:33" ht="18" x14ac:dyDescent="0.2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</row>
    <row r="617" spans="1:33" ht="18" x14ac:dyDescent="0.2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</row>
    <row r="618" spans="1:33" ht="18" x14ac:dyDescent="0.2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</row>
    <row r="619" spans="1:33" ht="18" x14ac:dyDescent="0.2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</row>
    <row r="620" spans="1:33" ht="18" x14ac:dyDescent="0.2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</row>
    <row r="621" spans="1:33" ht="18" x14ac:dyDescent="0.2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</row>
    <row r="622" spans="1:33" ht="18" x14ac:dyDescent="0.2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</row>
    <row r="623" spans="1:33" ht="18" x14ac:dyDescent="0.2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</row>
    <row r="624" spans="1:33" ht="18" x14ac:dyDescent="0.2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</row>
    <row r="625" spans="1:33" ht="18" x14ac:dyDescent="0.2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</row>
    <row r="626" spans="1:33" ht="18" x14ac:dyDescent="0.2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</row>
    <row r="627" spans="1:33" ht="18" x14ac:dyDescent="0.2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</row>
    <row r="628" spans="1:33" ht="18" x14ac:dyDescent="0.2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</row>
    <row r="629" spans="1:33" ht="18" x14ac:dyDescent="0.2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</row>
    <row r="630" spans="1:33" ht="18" x14ac:dyDescent="0.2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</row>
    <row r="631" spans="1:33" ht="18" x14ac:dyDescent="0.2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</row>
    <row r="632" spans="1:33" ht="18" x14ac:dyDescent="0.2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</row>
    <row r="633" spans="1:33" ht="18" x14ac:dyDescent="0.2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</row>
    <row r="634" spans="1:33" ht="18" x14ac:dyDescent="0.2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</row>
    <row r="635" spans="1:33" ht="18" x14ac:dyDescent="0.2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</row>
    <row r="636" spans="1:33" ht="18" x14ac:dyDescent="0.2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</row>
    <row r="637" spans="1:33" ht="18" x14ac:dyDescent="0.2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</row>
    <row r="638" spans="1:33" ht="18" x14ac:dyDescent="0.2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</row>
    <row r="639" spans="1:33" ht="18" x14ac:dyDescent="0.2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</row>
    <row r="640" spans="1:33" ht="18" x14ac:dyDescent="0.2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</row>
    <row r="641" spans="1:33" ht="18" x14ac:dyDescent="0.2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</row>
    <row r="642" spans="1:33" ht="18" x14ac:dyDescent="0.2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</row>
    <row r="643" spans="1:33" ht="18" x14ac:dyDescent="0.2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</row>
    <row r="644" spans="1:33" ht="18" x14ac:dyDescent="0.2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</row>
    <row r="645" spans="1:33" ht="18" x14ac:dyDescent="0.2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</row>
    <row r="646" spans="1:33" ht="18" x14ac:dyDescent="0.2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</row>
    <row r="647" spans="1:33" ht="18" x14ac:dyDescent="0.2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</row>
    <row r="648" spans="1:33" ht="18" x14ac:dyDescent="0.2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</row>
    <row r="649" spans="1:33" ht="18" x14ac:dyDescent="0.2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</row>
    <row r="650" spans="1:33" ht="18" x14ac:dyDescent="0.2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</row>
    <row r="651" spans="1:33" ht="18" x14ac:dyDescent="0.2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</row>
    <row r="652" spans="1:33" ht="18" x14ac:dyDescent="0.2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</row>
    <row r="653" spans="1:33" ht="18" x14ac:dyDescent="0.2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</row>
    <row r="654" spans="1:33" ht="18" x14ac:dyDescent="0.2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</row>
    <row r="655" spans="1:33" ht="18" x14ac:dyDescent="0.2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</row>
    <row r="656" spans="1:33" ht="18" x14ac:dyDescent="0.2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</row>
    <row r="657" spans="1:33" ht="18" x14ac:dyDescent="0.2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</row>
    <row r="658" spans="1:33" ht="18" x14ac:dyDescent="0.2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</row>
    <row r="659" spans="1:33" ht="18" x14ac:dyDescent="0.2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</row>
    <row r="660" spans="1:33" ht="18" x14ac:dyDescent="0.2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</row>
    <row r="661" spans="1:33" ht="18" x14ac:dyDescent="0.2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</row>
    <row r="662" spans="1:33" ht="18" x14ac:dyDescent="0.2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</row>
    <row r="663" spans="1:33" ht="18" x14ac:dyDescent="0.2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</row>
    <row r="664" spans="1:33" ht="18" x14ac:dyDescent="0.2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</row>
    <row r="665" spans="1:33" ht="18" x14ac:dyDescent="0.2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</row>
    <row r="666" spans="1:33" ht="18" x14ac:dyDescent="0.2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</row>
    <row r="667" spans="1:33" ht="18" x14ac:dyDescent="0.2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</row>
    <row r="668" spans="1:33" ht="18" x14ac:dyDescent="0.2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</row>
    <row r="669" spans="1:33" ht="18" x14ac:dyDescent="0.2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</row>
    <row r="670" spans="1:33" ht="18" x14ac:dyDescent="0.2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</row>
    <row r="671" spans="1:33" ht="18" x14ac:dyDescent="0.2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</row>
    <row r="672" spans="1:33" ht="18" x14ac:dyDescent="0.2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</row>
    <row r="673" spans="1:33" ht="18" x14ac:dyDescent="0.2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</row>
    <row r="674" spans="1:33" ht="18" x14ac:dyDescent="0.2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</row>
    <row r="675" spans="1:33" ht="18" x14ac:dyDescent="0.2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</row>
    <row r="676" spans="1:33" ht="18" x14ac:dyDescent="0.2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</row>
    <row r="677" spans="1:33" ht="18" x14ac:dyDescent="0.2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</row>
    <row r="678" spans="1:33" ht="18" x14ac:dyDescent="0.2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</row>
    <row r="679" spans="1:33" ht="18" x14ac:dyDescent="0.2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</row>
    <row r="680" spans="1:33" ht="18" x14ac:dyDescent="0.2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</row>
    <row r="681" spans="1:33" ht="18" x14ac:dyDescent="0.2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</row>
    <row r="682" spans="1:33" ht="18" x14ac:dyDescent="0.2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</row>
    <row r="683" spans="1:33" ht="18" x14ac:dyDescent="0.2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</row>
    <row r="684" spans="1:33" ht="18" x14ac:dyDescent="0.2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</row>
    <row r="685" spans="1:33" ht="18" x14ac:dyDescent="0.2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</row>
    <row r="686" spans="1:33" ht="18" x14ac:dyDescent="0.2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</row>
    <row r="687" spans="1:33" ht="18" x14ac:dyDescent="0.2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</row>
    <row r="688" spans="1:33" ht="18" x14ac:dyDescent="0.2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</row>
    <row r="689" spans="1:33" ht="18" x14ac:dyDescent="0.2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</row>
    <row r="690" spans="1:33" ht="18" x14ac:dyDescent="0.2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</row>
    <row r="691" spans="1:33" ht="18" x14ac:dyDescent="0.2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</row>
    <row r="692" spans="1:33" ht="18" x14ac:dyDescent="0.2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</row>
    <row r="693" spans="1:33" ht="18" x14ac:dyDescent="0.2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</row>
    <row r="694" spans="1:33" ht="18" x14ac:dyDescent="0.2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</row>
    <row r="695" spans="1:33" ht="18" x14ac:dyDescent="0.2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</row>
    <row r="696" spans="1:33" ht="18" x14ac:dyDescent="0.2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</row>
    <row r="697" spans="1:33" ht="18" x14ac:dyDescent="0.2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</row>
    <row r="698" spans="1:33" ht="18" x14ac:dyDescent="0.2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</row>
    <row r="699" spans="1:33" ht="18" x14ac:dyDescent="0.2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</row>
    <row r="700" spans="1:33" ht="18" x14ac:dyDescent="0.2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</row>
    <row r="701" spans="1:33" ht="18" x14ac:dyDescent="0.2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</row>
    <row r="702" spans="1:33" ht="18" x14ac:dyDescent="0.2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</row>
    <row r="703" spans="1:33" ht="18" x14ac:dyDescent="0.2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</row>
    <row r="704" spans="1:33" ht="18" x14ac:dyDescent="0.2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</row>
    <row r="705" spans="1:33" ht="18" x14ac:dyDescent="0.2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</row>
    <row r="706" spans="1:33" ht="18" x14ac:dyDescent="0.2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</row>
    <row r="707" spans="1:33" ht="18" x14ac:dyDescent="0.2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</row>
    <row r="708" spans="1:33" ht="18" x14ac:dyDescent="0.2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</row>
    <row r="709" spans="1:33" ht="18" x14ac:dyDescent="0.2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</row>
    <row r="710" spans="1:33" ht="18" x14ac:dyDescent="0.2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</row>
    <row r="711" spans="1:33" ht="18" x14ac:dyDescent="0.2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</row>
    <row r="712" spans="1:33" ht="18" x14ac:dyDescent="0.2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</row>
    <row r="713" spans="1:33" ht="18" x14ac:dyDescent="0.2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</row>
    <row r="714" spans="1:33" ht="18" x14ac:dyDescent="0.2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</row>
    <row r="715" spans="1:33" ht="18" x14ac:dyDescent="0.2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</row>
    <row r="716" spans="1:33" ht="18" x14ac:dyDescent="0.2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</row>
    <row r="717" spans="1:33" ht="18" x14ac:dyDescent="0.2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</row>
    <row r="718" spans="1:33" ht="18" x14ac:dyDescent="0.2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</row>
    <row r="719" spans="1:33" ht="18" x14ac:dyDescent="0.2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</row>
    <row r="720" spans="1:33" ht="18" x14ac:dyDescent="0.2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</row>
    <row r="721" spans="1:33" ht="18" x14ac:dyDescent="0.2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</row>
    <row r="722" spans="1:33" ht="18" x14ac:dyDescent="0.2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</row>
    <row r="723" spans="1:33" ht="18" x14ac:dyDescent="0.2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</row>
    <row r="724" spans="1:33" ht="18" x14ac:dyDescent="0.2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</row>
    <row r="725" spans="1:33" ht="18" x14ac:dyDescent="0.2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</row>
    <row r="726" spans="1:33" ht="18" x14ac:dyDescent="0.2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</row>
    <row r="727" spans="1:33" ht="18" x14ac:dyDescent="0.2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</row>
    <row r="728" spans="1:33" ht="18" x14ac:dyDescent="0.2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</row>
    <row r="729" spans="1:33" ht="18" x14ac:dyDescent="0.2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</row>
    <row r="730" spans="1:33" ht="18" x14ac:dyDescent="0.2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</row>
    <row r="731" spans="1:33" ht="18" x14ac:dyDescent="0.2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</row>
    <row r="732" spans="1:33" ht="18" x14ac:dyDescent="0.2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</row>
    <row r="733" spans="1:33" ht="18" x14ac:dyDescent="0.2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</row>
    <row r="734" spans="1:33" ht="18" x14ac:dyDescent="0.2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</row>
    <row r="735" spans="1:33" ht="18" x14ac:dyDescent="0.2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</row>
    <row r="736" spans="1:33" ht="18" x14ac:dyDescent="0.2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</row>
    <row r="737" spans="1:33" ht="18" x14ac:dyDescent="0.2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</row>
    <row r="738" spans="1:33" ht="18" x14ac:dyDescent="0.2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</row>
    <row r="739" spans="1:33" ht="18" x14ac:dyDescent="0.2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</row>
    <row r="740" spans="1:33" ht="18" x14ac:dyDescent="0.2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</row>
    <row r="741" spans="1:33" ht="18" x14ac:dyDescent="0.2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</row>
    <row r="742" spans="1:33" ht="18" x14ac:dyDescent="0.2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</row>
    <row r="743" spans="1:33" ht="18" x14ac:dyDescent="0.2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</row>
    <row r="744" spans="1:33" ht="18" x14ac:dyDescent="0.2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</row>
    <row r="745" spans="1:33" ht="18" x14ac:dyDescent="0.2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</row>
    <row r="746" spans="1:33" ht="18" x14ac:dyDescent="0.2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</row>
    <row r="747" spans="1:33" ht="18" x14ac:dyDescent="0.2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</row>
    <row r="748" spans="1:33" ht="18" x14ac:dyDescent="0.2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</row>
    <row r="749" spans="1:33" ht="18" x14ac:dyDescent="0.2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</row>
    <row r="750" spans="1:33" ht="18" x14ac:dyDescent="0.2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</row>
    <row r="751" spans="1:33" ht="18" x14ac:dyDescent="0.2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</row>
    <row r="752" spans="1:33" ht="18" x14ac:dyDescent="0.2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</row>
    <row r="753" spans="1:33" ht="18" x14ac:dyDescent="0.2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</row>
    <row r="754" spans="1:33" ht="18" x14ac:dyDescent="0.2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</row>
    <row r="755" spans="1:33" ht="18" x14ac:dyDescent="0.2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</row>
    <row r="756" spans="1:33" ht="18" x14ac:dyDescent="0.2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</row>
    <row r="757" spans="1:33" ht="18" x14ac:dyDescent="0.2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</row>
    <row r="758" spans="1:33" ht="18" x14ac:dyDescent="0.2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</row>
    <row r="759" spans="1:33" ht="18" x14ac:dyDescent="0.2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</row>
    <row r="760" spans="1:33" ht="18" x14ac:dyDescent="0.2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</row>
    <row r="761" spans="1:33" ht="18" x14ac:dyDescent="0.2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</row>
    <row r="762" spans="1:33" ht="18" x14ac:dyDescent="0.2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</row>
    <row r="763" spans="1:33" ht="18" x14ac:dyDescent="0.2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</row>
    <row r="764" spans="1:33" ht="18" x14ac:dyDescent="0.2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</row>
    <row r="765" spans="1:33" ht="18" x14ac:dyDescent="0.2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</row>
    <row r="766" spans="1:33" ht="18" x14ac:dyDescent="0.2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</row>
    <row r="767" spans="1:33" ht="18" x14ac:dyDescent="0.2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</row>
    <row r="768" spans="1:33" ht="18" x14ac:dyDescent="0.2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</row>
    <row r="769" spans="1:33" ht="18" x14ac:dyDescent="0.2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</row>
    <row r="770" spans="1:33" ht="18" x14ac:dyDescent="0.2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</row>
    <row r="771" spans="1:33" ht="18" x14ac:dyDescent="0.2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</row>
    <row r="772" spans="1:33" ht="18" x14ac:dyDescent="0.2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</row>
    <row r="773" spans="1:33" ht="18" x14ac:dyDescent="0.2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</row>
    <row r="774" spans="1:33" ht="18" x14ac:dyDescent="0.2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</row>
    <row r="775" spans="1:33" ht="18" x14ac:dyDescent="0.2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</row>
    <row r="776" spans="1:33" ht="18" x14ac:dyDescent="0.2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</row>
    <row r="777" spans="1:33" ht="18" x14ac:dyDescent="0.2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</row>
    <row r="778" spans="1:33" ht="18" x14ac:dyDescent="0.2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</row>
    <row r="779" spans="1:33" ht="18" x14ac:dyDescent="0.2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</row>
    <row r="780" spans="1:33" ht="18" x14ac:dyDescent="0.2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</row>
    <row r="781" spans="1:33" ht="18" x14ac:dyDescent="0.2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</row>
    <row r="782" spans="1:33" ht="18" x14ac:dyDescent="0.2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</row>
    <row r="783" spans="1:33" ht="18" x14ac:dyDescent="0.2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</row>
    <row r="784" spans="1:33" ht="18" x14ac:dyDescent="0.2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</row>
    <row r="785" spans="1:33" ht="18" x14ac:dyDescent="0.2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</row>
    <row r="786" spans="1:33" ht="18" x14ac:dyDescent="0.2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</row>
    <row r="787" spans="1:33" ht="18" x14ac:dyDescent="0.2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</row>
    <row r="788" spans="1:33" ht="18" x14ac:dyDescent="0.2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</row>
    <row r="789" spans="1:33" ht="18" x14ac:dyDescent="0.2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</row>
    <row r="790" spans="1:33" ht="18" x14ac:dyDescent="0.2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</row>
    <row r="791" spans="1:33" ht="18" x14ac:dyDescent="0.2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</row>
    <row r="792" spans="1:33" ht="18" x14ac:dyDescent="0.2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</row>
    <row r="793" spans="1:33" ht="18" x14ac:dyDescent="0.2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</row>
    <row r="794" spans="1:33" ht="18" x14ac:dyDescent="0.2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</row>
    <row r="795" spans="1:33" ht="18" x14ac:dyDescent="0.2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</row>
    <row r="796" spans="1:33" ht="18" x14ac:dyDescent="0.2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</row>
    <row r="797" spans="1:33" ht="18" x14ac:dyDescent="0.2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</row>
    <row r="798" spans="1:33" ht="18" x14ac:dyDescent="0.2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</row>
    <row r="799" spans="1:33" ht="18" x14ac:dyDescent="0.2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</row>
    <row r="800" spans="1:33" ht="18" x14ac:dyDescent="0.2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</row>
    <row r="801" spans="1:33" ht="18" x14ac:dyDescent="0.2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</row>
    <row r="802" spans="1:33" ht="18" x14ac:dyDescent="0.2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</row>
    <row r="803" spans="1:33" ht="18" x14ac:dyDescent="0.2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</row>
    <row r="804" spans="1:33" ht="18" x14ac:dyDescent="0.2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</row>
    <row r="805" spans="1:33" ht="18" x14ac:dyDescent="0.2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</row>
    <row r="806" spans="1:33" ht="18" x14ac:dyDescent="0.2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</row>
    <row r="807" spans="1:33" ht="18" x14ac:dyDescent="0.2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</row>
    <row r="808" spans="1:33" ht="18" x14ac:dyDescent="0.2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</row>
    <row r="809" spans="1:33" ht="18" x14ac:dyDescent="0.2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</row>
    <row r="810" spans="1:33" ht="18" x14ac:dyDescent="0.2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</row>
    <row r="811" spans="1:33" ht="18" x14ac:dyDescent="0.2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</row>
    <row r="812" spans="1:33" ht="18" x14ac:dyDescent="0.2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</row>
    <row r="813" spans="1:33" ht="18" x14ac:dyDescent="0.2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</row>
    <row r="814" spans="1:33" ht="18" x14ac:dyDescent="0.2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</row>
    <row r="815" spans="1:33" ht="18" x14ac:dyDescent="0.2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</row>
    <row r="816" spans="1:33" ht="18" x14ac:dyDescent="0.2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</row>
    <row r="817" spans="1:33" ht="18" x14ac:dyDescent="0.2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</row>
    <row r="818" spans="1:33" ht="18" x14ac:dyDescent="0.2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</row>
    <row r="819" spans="1:33" ht="18" x14ac:dyDescent="0.2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</row>
    <row r="820" spans="1:33" ht="18" x14ac:dyDescent="0.2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</row>
    <row r="821" spans="1:33" ht="18" x14ac:dyDescent="0.2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</row>
    <row r="822" spans="1:33" ht="18" x14ac:dyDescent="0.2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</row>
    <row r="823" spans="1:33" ht="18" x14ac:dyDescent="0.2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</row>
    <row r="824" spans="1:33" ht="18" x14ac:dyDescent="0.2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</row>
    <row r="825" spans="1:33" ht="18" x14ac:dyDescent="0.2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</row>
    <row r="826" spans="1:33" ht="18" x14ac:dyDescent="0.2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</row>
    <row r="827" spans="1:33" ht="18" x14ac:dyDescent="0.2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</row>
    <row r="828" spans="1:33" ht="18" x14ac:dyDescent="0.2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</row>
    <row r="829" spans="1:33" ht="18" x14ac:dyDescent="0.2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</row>
    <row r="830" spans="1:33" ht="18" x14ac:dyDescent="0.2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</row>
    <row r="831" spans="1:33" ht="18" x14ac:dyDescent="0.2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</row>
    <row r="832" spans="1:33" ht="18" x14ac:dyDescent="0.2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</row>
    <row r="833" spans="1:33" ht="18" x14ac:dyDescent="0.2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</row>
    <row r="834" spans="1:33" ht="18" x14ac:dyDescent="0.2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</row>
    <row r="835" spans="1:33" ht="18" x14ac:dyDescent="0.2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</row>
    <row r="836" spans="1:33" ht="18" x14ac:dyDescent="0.2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</row>
    <row r="837" spans="1:33" ht="18" x14ac:dyDescent="0.2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</row>
    <row r="838" spans="1:33" ht="18" x14ac:dyDescent="0.2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</row>
    <row r="839" spans="1:33" ht="18" x14ac:dyDescent="0.2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</row>
    <row r="840" spans="1:33" ht="18" x14ac:dyDescent="0.2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</row>
    <row r="841" spans="1:33" ht="18" x14ac:dyDescent="0.2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</row>
    <row r="842" spans="1:33" ht="18" x14ac:dyDescent="0.2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</row>
    <row r="843" spans="1:33" ht="18" x14ac:dyDescent="0.2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</row>
    <row r="844" spans="1:33" ht="18" x14ac:dyDescent="0.2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</row>
    <row r="845" spans="1:33" ht="18" x14ac:dyDescent="0.2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</row>
    <row r="846" spans="1:33" ht="18" x14ac:dyDescent="0.2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</row>
    <row r="847" spans="1:33" ht="18" x14ac:dyDescent="0.2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</row>
    <row r="848" spans="1:33" ht="18" x14ac:dyDescent="0.2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</row>
    <row r="849" spans="1:33" ht="18" x14ac:dyDescent="0.2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</row>
    <row r="850" spans="1:33" ht="18" x14ac:dyDescent="0.2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</row>
    <row r="851" spans="1:33" ht="18" x14ac:dyDescent="0.2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</row>
    <row r="852" spans="1:33" ht="18" x14ac:dyDescent="0.2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</row>
    <row r="853" spans="1:33" ht="18" x14ac:dyDescent="0.2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</row>
    <row r="854" spans="1:33" ht="18" x14ac:dyDescent="0.2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</row>
    <row r="855" spans="1:33" ht="18" x14ac:dyDescent="0.2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</row>
    <row r="856" spans="1:33" ht="18" x14ac:dyDescent="0.2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</row>
    <row r="857" spans="1:33" ht="18" x14ac:dyDescent="0.2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</row>
    <row r="858" spans="1:33" ht="18" x14ac:dyDescent="0.2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</row>
    <row r="859" spans="1:33" ht="18" x14ac:dyDescent="0.2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</row>
    <row r="860" spans="1:33" ht="18" x14ac:dyDescent="0.2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</row>
    <row r="861" spans="1:33" ht="18" x14ac:dyDescent="0.2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</row>
    <row r="862" spans="1:33" ht="18" x14ac:dyDescent="0.2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</row>
    <row r="863" spans="1:33" ht="18" x14ac:dyDescent="0.2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</row>
    <row r="864" spans="1:33" ht="18" x14ac:dyDescent="0.2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</row>
    <row r="865" spans="1:33" ht="18" x14ac:dyDescent="0.2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</row>
    <row r="866" spans="1:33" ht="18" x14ac:dyDescent="0.2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</row>
    <row r="867" spans="1:33" ht="18" x14ac:dyDescent="0.2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</row>
    <row r="868" spans="1:33" ht="18" x14ac:dyDescent="0.2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</row>
    <row r="869" spans="1:33" ht="18" x14ac:dyDescent="0.2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</row>
    <row r="870" spans="1:33" ht="18" x14ac:dyDescent="0.2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</row>
    <row r="871" spans="1:33" ht="18" x14ac:dyDescent="0.2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</row>
    <row r="872" spans="1:33" ht="18" x14ac:dyDescent="0.2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</row>
    <row r="873" spans="1:33" ht="18" x14ac:dyDescent="0.2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</row>
    <row r="874" spans="1:33" ht="18" x14ac:dyDescent="0.2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</row>
    <row r="875" spans="1:33" ht="18" x14ac:dyDescent="0.2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</row>
    <row r="876" spans="1:33" ht="18" x14ac:dyDescent="0.2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</row>
    <row r="877" spans="1:33" ht="18" x14ac:dyDescent="0.2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</row>
    <row r="878" spans="1:33" ht="18" x14ac:dyDescent="0.2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</row>
    <row r="879" spans="1:33" ht="18" x14ac:dyDescent="0.2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</row>
    <row r="880" spans="1:33" ht="18" x14ac:dyDescent="0.2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</row>
    <row r="881" spans="1:33" ht="18" x14ac:dyDescent="0.2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</row>
    <row r="882" spans="1:33" ht="18" x14ac:dyDescent="0.2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</row>
    <row r="883" spans="1:33" ht="18" x14ac:dyDescent="0.2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</row>
    <row r="884" spans="1:33" ht="18" x14ac:dyDescent="0.2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</row>
    <row r="885" spans="1:33" ht="18" x14ac:dyDescent="0.2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</row>
    <row r="886" spans="1:33" ht="18" x14ac:dyDescent="0.2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</row>
    <row r="887" spans="1:33" ht="18" x14ac:dyDescent="0.2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</row>
    <row r="888" spans="1:33" ht="18" x14ac:dyDescent="0.2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</row>
    <row r="889" spans="1:33" ht="18" x14ac:dyDescent="0.2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</row>
    <row r="890" spans="1:33" ht="18" x14ac:dyDescent="0.2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</row>
    <row r="891" spans="1:33" ht="18" x14ac:dyDescent="0.2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</row>
    <row r="892" spans="1:33" ht="18" x14ac:dyDescent="0.2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</row>
    <row r="893" spans="1:33" ht="18" x14ac:dyDescent="0.2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</row>
    <row r="894" spans="1:33" ht="18" x14ac:dyDescent="0.2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</row>
    <row r="895" spans="1:33" ht="18" x14ac:dyDescent="0.2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</row>
    <row r="896" spans="1:33" ht="18" x14ac:dyDescent="0.2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</row>
    <row r="897" spans="1:33" ht="18" x14ac:dyDescent="0.2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</row>
    <row r="898" spans="1:33" ht="18" x14ac:dyDescent="0.2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</row>
    <row r="899" spans="1:33" ht="18" x14ac:dyDescent="0.2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</row>
    <row r="900" spans="1:33" ht="18" x14ac:dyDescent="0.2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</row>
    <row r="901" spans="1:33" ht="18" x14ac:dyDescent="0.2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</row>
    <row r="902" spans="1:33" ht="18" x14ac:dyDescent="0.2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</row>
    <row r="903" spans="1:33" ht="18" x14ac:dyDescent="0.2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</row>
    <row r="904" spans="1:33" ht="18" x14ac:dyDescent="0.2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</row>
    <row r="905" spans="1:33" ht="18" x14ac:dyDescent="0.2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</row>
    <row r="906" spans="1:33" ht="18" x14ac:dyDescent="0.2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</row>
    <row r="907" spans="1:33" ht="18" x14ac:dyDescent="0.2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</row>
    <row r="908" spans="1:33" ht="18" x14ac:dyDescent="0.2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</row>
    <row r="909" spans="1:33" ht="18" x14ac:dyDescent="0.2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</row>
    <row r="910" spans="1:33" ht="18" x14ac:dyDescent="0.2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</row>
    <row r="911" spans="1:33" ht="18" x14ac:dyDescent="0.2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</row>
    <row r="912" spans="1:33" ht="18" x14ac:dyDescent="0.2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</row>
    <row r="913" spans="1:33" ht="18" x14ac:dyDescent="0.2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</row>
    <row r="914" spans="1:33" ht="18" x14ac:dyDescent="0.2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</row>
    <row r="915" spans="1:33" ht="18" x14ac:dyDescent="0.2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</row>
    <row r="916" spans="1:33" ht="18" x14ac:dyDescent="0.2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</row>
    <row r="917" spans="1:33" ht="18" x14ac:dyDescent="0.2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</row>
    <row r="918" spans="1:33" ht="18" x14ac:dyDescent="0.2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</row>
    <row r="919" spans="1:33" ht="18" x14ac:dyDescent="0.2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</row>
    <row r="920" spans="1:33" ht="18" x14ac:dyDescent="0.2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</row>
    <row r="921" spans="1:33" ht="18" x14ac:dyDescent="0.2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</row>
    <row r="922" spans="1:33" ht="18" x14ac:dyDescent="0.2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</row>
    <row r="923" spans="1:33" ht="18" x14ac:dyDescent="0.2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</row>
    <row r="924" spans="1:33" ht="18" x14ac:dyDescent="0.2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</row>
    <row r="925" spans="1:33" ht="18" x14ac:dyDescent="0.2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</row>
    <row r="926" spans="1:33" ht="18" x14ac:dyDescent="0.2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</row>
    <row r="927" spans="1:33" ht="18" x14ac:dyDescent="0.2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</row>
    <row r="928" spans="1:33" ht="18" x14ac:dyDescent="0.2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</row>
    <row r="929" spans="1:33" ht="18" x14ac:dyDescent="0.2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</row>
    <row r="930" spans="1:33" ht="18" x14ac:dyDescent="0.2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</row>
    <row r="931" spans="1:33" ht="18" x14ac:dyDescent="0.2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</row>
    <row r="932" spans="1:33" ht="18" x14ac:dyDescent="0.2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</row>
    <row r="933" spans="1:33" ht="18" x14ac:dyDescent="0.2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</row>
    <row r="934" spans="1:33" ht="18" x14ac:dyDescent="0.2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</row>
    <row r="935" spans="1:33" ht="18" x14ac:dyDescent="0.2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</row>
    <row r="936" spans="1:33" ht="18" x14ac:dyDescent="0.2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</row>
    <row r="937" spans="1:33" ht="18" x14ac:dyDescent="0.2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</row>
    <row r="938" spans="1:33" ht="18" x14ac:dyDescent="0.2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</row>
    <row r="939" spans="1:33" ht="18" x14ac:dyDescent="0.2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</row>
    <row r="940" spans="1:33" ht="18" x14ac:dyDescent="0.2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</row>
    <row r="941" spans="1:33" ht="18" x14ac:dyDescent="0.2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</row>
    <row r="942" spans="1:33" ht="18" x14ac:dyDescent="0.2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</row>
    <row r="943" spans="1:33" ht="18" x14ac:dyDescent="0.2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</row>
    <row r="944" spans="1:33" ht="18" x14ac:dyDescent="0.2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</row>
    <row r="945" spans="1:33" ht="18" x14ac:dyDescent="0.2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</row>
    <row r="946" spans="1:33" ht="18" x14ac:dyDescent="0.2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</row>
    <row r="947" spans="1:33" ht="18" x14ac:dyDescent="0.2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</row>
    <row r="948" spans="1:33" ht="18" x14ac:dyDescent="0.2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</row>
    <row r="949" spans="1:33" ht="18" x14ac:dyDescent="0.2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</row>
    <row r="950" spans="1:33" ht="18" x14ac:dyDescent="0.2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</row>
    <row r="951" spans="1:33" ht="18" x14ac:dyDescent="0.2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</row>
    <row r="952" spans="1:33" ht="18" x14ac:dyDescent="0.2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</row>
    <row r="953" spans="1:33" ht="18" x14ac:dyDescent="0.2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</row>
    <row r="954" spans="1:33" ht="18" x14ac:dyDescent="0.2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</row>
    <row r="955" spans="1:33" ht="18" x14ac:dyDescent="0.2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</row>
    <row r="956" spans="1:33" ht="18" x14ac:dyDescent="0.2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</row>
    <row r="957" spans="1:33" ht="18" x14ac:dyDescent="0.2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</row>
    <row r="958" spans="1:33" ht="18" x14ac:dyDescent="0.2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</row>
    <row r="959" spans="1:33" ht="18" x14ac:dyDescent="0.2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</row>
    <row r="960" spans="1:33" ht="18" x14ac:dyDescent="0.2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</row>
    <row r="961" spans="1:33" ht="18" x14ac:dyDescent="0.2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</row>
    <row r="962" spans="1:33" ht="18" x14ac:dyDescent="0.2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</row>
    <row r="963" spans="1:33" ht="18" x14ac:dyDescent="0.2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</row>
    <row r="964" spans="1:33" ht="18" x14ac:dyDescent="0.2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</row>
    <row r="965" spans="1:33" ht="18" x14ac:dyDescent="0.2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</row>
    <row r="966" spans="1:33" ht="18" x14ac:dyDescent="0.2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</row>
    <row r="967" spans="1:33" ht="18" x14ac:dyDescent="0.2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</row>
    <row r="968" spans="1:33" ht="18" x14ac:dyDescent="0.2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</row>
    <row r="969" spans="1:33" ht="18" x14ac:dyDescent="0.2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</row>
    <row r="970" spans="1:33" ht="18" x14ac:dyDescent="0.2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</row>
    <row r="971" spans="1:33" ht="18" x14ac:dyDescent="0.2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</row>
    <row r="972" spans="1:33" ht="18" x14ac:dyDescent="0.2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</row>
    <row r="973" spans="1:33" ht="18" x14ac:dyDescent="0.2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</row>
    <row r="974" spans="1:33" ht="18" x14ac:dyDescent="0.2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</row>
    <row r="975" spans="1:33" ht="18" x14ac:dyDescent="0.2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</row>
    <row r="976" spans="1:33" ht="18" x14ac:dyDescent="0.2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</row>
    <row r="977" spans="1:33" ht="18" x14ac:dyDescent="0.2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</row>
    <row r="978" spans="1:33" ht="18" x14ac:dyDescent="0.2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</row>
    <row r="979" spans="1:33" ht="18" x14ac:dyDescent="0.2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</row>
    <row r="980" spans="1:33" ht="18" x14ac:dyDescent="0.2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</row>
    <row r="981" spans="1:33" ht="18" x14ac:dyDescent="0.2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</row>
    <row r="982" spans="1:33" ht="18" x14ac:dyDescent="0.2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</row>
    <row r="983" spans="1:33" ht="18" x14ac:dyDescent="0.2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</row>
    <row r="984" spans="1:33" ht="18" x14ac:dyDescent="0.2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</row>
    <row r="985" spans="1:33" ht="18" x14ac:dyDescent="0.2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</row>
    <row r="986" spans="1:33" ht="18" x14ac:dyDescent="0.2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</row>
    <row r="987" spans="1:33" ht="18" x14ac:dyDescent="0.2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</row>
    <row r="988" spans="1:33" ht="18" x14ac:dyDescent="0.2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</row>
    <row r="989" spans="1:33" ht="18" x14ac:dyDescent="0.2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</row>
    <row r="990" spans="1:33" ht="18" x14ac:dyDescent="0.2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</row>
    <row r="991" spans="1:33" ht="18" x14ac:dyDescent="0.2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</row>
    <row r="992" spans="1:33" ht="18" x14ac:dyDescent="0.2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</row>
    <row r="993" spans="1:33" ht="18" x14ac:dyDescent="0.2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</row>
    <row r="994" spans="1:33" ht="18" x14ac:dyDescent="0.2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</row>
    <row r="995" spans="1:33" ht="18" x14ac:dyDescent="0.2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</row>
    <row r="996" spans="1:33" ht="18" x14ac:dyDescent="0.2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</row>
    <row r="997" spans="1:33" ht="18" x14ac:dyDescent="0.2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</row>
    <row r="998" spans="1:33" ht="18" x14ac:dyDescent="0.2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</row>
    <row r="999" spans="1:33" ht="18" x14ac:dyDescent="0.2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</row>
    <row r="1000" spans="1:33" ht="18" x14ac:dyDescent="0.2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</row>
    <row r="1001" spans="1:33" ht="18" x14ac:dyDescent="0.2">
      <c r="A1001" s="9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</row>
    <row r="1002" spans="1:33" ht="18" x14ac:dyDescent="0.2">
      <c r="A1002" s="9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</row>
    <row r="1003" spans="1:33" ht="18" x14ac:dyDescent="0.2">
      <c r="A1003" s="9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</row>
    <row r="1004" spans="1:33" ht="18" x14ac:dyDescent="0.2">
      <c r="A1004" s="9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</row>
    <row r="1005" spans="1:33" ht="18" x14ac:dyDescent="0.2">
      <c r="A1005" s="9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</row>
    <row r="1006" spans="1:33" ht="18" x14ac:dyDescent="0.2">
      <c r="A1006" s="9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</row>
    <row r="1007" spans="1:33" ht="18" x14ac:dyDescent="0.2">
      <c r="A1007" s="9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</row>
    <row r="1008" spans="1:33" ht="18" x14ac:dyDescent="0.2">
      <c r="A1008" s="9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</row>
    <row r="1009" spans="1:33" ht="18" x14ac:dyDescent="0.2">
      <c r="A1009" s="9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</row>
    <row r="1010" spans="1:33" ht="18" x14ac:dyDescent="0.2">
      <c r="A1010" s="9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</row>
    <row r="1011" spans="1:33" ht="18" x14ac:dyDescent="0.2">
      <c r="A1011" s="9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</row>
  </sheetData>
  <mergeCells count="46">
    <mergeCell ref="C1:H1"/>
    <mergeCell ref="Y1:Z1"/>
    <mergeCell ref="AA1:AB1"/>
    <mergeCell ref="AC1:AD1"/>
    <mergeCell ref="W1:X1"/>
    <mergeCell ref="R1:U1"/>
    <mergeCell ref="C48:K48"/>
    <mergeCell ref="A48:B48"/>
    <mergeCell ref="L48:U49"/>
    <mergeCell ref="A49:B49"/>
    <mergeCell ref="L45:Q46"/>
    <mergeCell ref="C49:K49"/>
    <mergeCell ref="A47:B47"/>
    <mergeCell ref="A45:B45"/>
    <mergeCell ref="U45:U46"/>
    <mergeCell ref="T45:T46"/>
    <mergeCell ref="C44:N44"/>
    <mergeCell ref="L47:U47"/>
    <mergeCell ref="R45:R46"/>
    <mergeCell ref="S45:S46"/>
    <mergeCell ref="C45:K45"/>
    <mergeCell ref="C46:K46"/>
    <mergeCell ref="C47:K47"/>
    <mergeCell ref="S2:S3"/>
    <mergeCell ref="U2:U3"/>
    <mergeCell ref="T2:T3"/>
    <mergeCell ref="R2:R3"/>
    <mergeCell ref="M2:P2"/>
    <mergeCell ref="Q1:Q3"/>
    <mergeCell ref="I1:P1"/>
    <mergeCell ref="I30:P30"/>
    <mergeCell ref="I23:P23"/>
    <mergeCell ref="A44:B44"/>
    <mergeCell ref="A30:B30"/>
    <mergeCell ref="E2:E3"/>
    <mergeCell ref="D2:D3"/>
    <mergeCell ref="A10:B10"/>
    <mergeCell ref="F2:F3"/>
    <mergeCell ref="G2:G3"/>
    <mergeCell ref="D4:P4"/>
    <mergeCell ref="C2:C3"/>
    <mergeCell ref="A1:B3"/>
    <mergeCell ref="A4:B4"/>
    <mergeCell ref="H2:H3"/>
    <mergeCell ref="I2:L2"/>
    <mergeCell ref="O44:P44"/>
  </mergeCells>
  <dataValidations count="1">
    <dataValidation type="list" allowBlank="1" sqref="C49">
      <formula1>"Деловые Линии,СДЕК,,Желдор экспедиция,ПЭК,Другая(впишите какая)"</formula1>
    </dataValidation>
  </dataValidations>
  <pageMargins left="0.75" right="0.75" top="1" bottom="1" header="0.5" footer="0.5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2"/>
  <sheetViews>
    <sheetView topLeftCell="A39" workbookViewId="0">
      <selection activeCell="B58" sqref="B58:H58"/>
    </sheetView>
  </sheetViews>
  <sheetFormatPr defaultColWidth="14.42578125" defaultRowHeight="15.75" customHeight="1" x14ac:dyDescent="0.2"/>
  <cols>
    <col min="1" max="1" width="8.140625" customWidth="1"/>
    <col min="2" max="2" width="16.42578125" customWidth="1"/>
    <col min="3" max="4" width="9.7109375" customWidth="1"/>
    <col min="5" max="5" width="12.42578125" customWidth="1"/>
  </cols>
  <sheetData>
    <row r="1" spans="1:28" ht="15" x14ac:dyDescent="0.2">
      <c r="A1" s="174" t="s">
        <v>0</v>
      </c>
      <c r="B1" s="122"/>
      <c r="C1" s="122"/>
      <c r="D1" s="122"/>
      <c r="E1" s="122"/>
      <c r="F1" s="122"/>
      <c r="G1" s="122"/>
      <c r="H1" s="2"/>
    </row>
    <row r="2" spans="1:28" ht="15" x14ac:dyDescent="0.2">
      <c r="A2" s="1" t="s">
        <v>1</v>
      </c>
      <c r="B2" s="3"/>
      <c r="C2" s="3"/>
      <c r="D2" s="3"/>
      <c r="E2" s="2"/>
      <c r="F2" s="2"/>
      <c r="G2" s="2"/>
      <c r="H2" s="2"/>
    </row>
    <row r="3" spans="1:28" ht="15" x14ac:dyDescent="0.2">
      <c r="A3" s="174" t="s">
        <v>2</v>
      </c>
      <c r="B3" s="122"/>
      <c r="C3" s="122"/>
      <c r="D3" s="122"/>
      <c r="E3" s="122"/>
      <c r="F3" s="122"/>
      <c r="G3" s="2"/>
      <c r="H3" s="2"/>
    </row>
    <row r="4" spans="1:28" ht="15" customHeight="1" x14ac:dyDescent="0.2">
      <c r="A4" s="175" t="s">
        <v>3</v>
      </c>
      <c r="B4" s="122"/>
      <c r="C4" s="122"/>
      <c r="D4" s="122"/>
      <c r="E4" s="122"/>
      <c r="F4" s="122"/>
      <c r="G4" s="122"/>
      <c r="H4" s="122"/>
    </row>
    <row r="5" spans="1:28" ht="15.75" customHeight="1" x14ac:dyDescent="0.2">
      <c r="A5" s="176" t="s">
        <v>4</v>
      </c>
      <c r="B5" s="158"/>
      <c r="C5" s="178" t="s">
        <v>5</v>
      </c>
      <c r="D5" s="158"/>
      <c r="E5" s="185" t="s">
        <v>6</v>
      </c>
      <c r="F5" s="184" t="s">
        <v>7</v>
      </c>
      <c r="G5" s="124"/>
      <c r="H5" s="125"/>
    </row>
    <row r="6" spans="1:28" ht="15.75" customHeight="1" x14ac:dyDescent="0.2">
      <c r="A6" s="177" t="s">
        <v>8</v>
      </c>
      <c r="B6" s="127"/>
      <c r="C6" s="127"/>
      <c r="D6" s="127"/>
      <c r="E6" s="130"/>
      <c r="F6" s="141"/>
      <c r="G6" s="127"/>
      <c r="H6" s="142"/>
    </row>
    <row r="7" spans="1:28" ht="15.75" customHeight="1" x14ac:dyDescent="0.2">
      <c r="A7" s="184" t="s">
        <v>9</v>
      </c>
      <c r="B7" s="124"/>
      <c r="C7" s="124"/>
      <c r="D7" s="125"/>
      <c r="E7" s="4" t="s">
        <v>10</v>
      </c>
      <c r="F7" s="180">
        <v>49205603</v>
      </c>
      <c r="G7" s="136"/>
      <c r="H7" s="158"/>
    </row>
    <row r="8" spans="1:28" ht="15.75" customHeight="1" x14ac:dyDescent="0.2">
      <c r="A8" s="141"/>
      <c r="B8" s="127"/>
      <c r="C8" s="127"/>
      <c r="D8" s="142"/>
      <c r="E8" s="4" t="s">
        <v>14</v>
      </c>
      <c r="F8" s="176" t="s">
        <v>15</v>
      </c>
      <c r="G8" s="136"/>
      <c r="H8" s="158"/>
    </row>
    <row r="9" spans="1:28" ht="9" customHeight="1" x14ac:dyDescent="0.2">
      <c r="B9" s="2"/>
      <c r="C9" s="2"/>
      <c r="D9" s="2"/>
    </row>
    <row r="10" spans="1:28" ht="25.5" customHeight="1" x14ac:dyDescent="0.2">
      <c r="A10" s="183" t="s">
        <v>16</v>
      </c>
      <c r="B10" s="154"/>
      <c r="C10" s="154"/>
      <c r="D10" s="154"/>
      <c r="E10" s="154"/>
      <c r="F10" s="154"/>
      <c r="G10" s="154"/>
      <c r="H10" s="155"/>
    </row>
    <row r="11" spans="1:28" ht="15" x14ac:dyDescent="0.2">
      <c r="A11" s="181" t="s">
        <v>18</v>
      </c>
      <c r="B11" s="122"/>
      <c r="C11" s="182">
        <f>'2015-2016'!C45:K45</f>
        <v>0</v>
      </c>
      <c r="D11" s="154"/>
      <c r="E11" s="154"/>
      <c r="F11" s="154"/>
      <c r="G11" s="154"/>
      <c r="H11" s="155"/>
    </row>
    <row r="12" spans="1:28" ht="9.75" customHeight="1" x14ac:dyDescent="0.2">
      <c r="B12" s="6"/>
      <c r="C12" s="6"/>
      <c r="D12" s="6"/>
    </row>
    <row r="13" spans="1:28" ht="12.75" x14ac:dyDescent="0.2">
      <c r="A13" s="8" t="s">
        <v>20</v>
      </c>
      <c r="B13" s="187" t="s">
        <v>21</v>
      </c>
      <c r="C13" s="136"/>
      <c r="D13" s="158"/>
      <c r="E13" s="10" t="s">
        <v>22</v>
      </c>
      <c r="F13" s="10" t="s">
        <v>24</v>
      </c>
      <c r="G13" s="10" t="s">
        <v>25</v>
      </c>
      <c r="H13" s="10" t="s">
        <v>26</v>
      </c>
      <c r="I13" s="186"/>
      <c r="J13" s="12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</row>
    <row r="14" spans="1:28" ht="12.75" x14ac:dyDescent="0.2">
      <c r="A14" s="179" t="s">
        <v>29</v>
      </c>
      <c r="B14" s="136"/>
      <c r="C14" s="136"/>
      <c r="D14" s="136"/>
      <c r="E14" s="158"/>
      <c r="F14" s="13"/>
      <c r="G14" s="14"/>
      <c r="H14" s="15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</row>
    <row r="15" spans="1:28" ht="12.75" x14ac:dyDescent="0.2">
      <c r="A15" s="16">
        <v>1</v>
      </c>
      <c r="B15" s="172" t="s">
        <v>35</v>
      </c>
      <c r="C15" s="136"/>
      <c r="D15" s="158"/>
      <c r="E15" s="17">
        <v>1</v>
      </c>
      <c r="F15" s="20">
        <f>'2015-2016'!Q5</f>
        <v>0</v>
      </c>
      <c r="G15" s="23">
        <f>IF('2015-2016'!R44&lt;&gt;"-",'2015-2016'!D5,0)+IF('2015-2016'!S44&lt;&gt;"-",'2015-2016'!E5,0)+IF('2015-2016'!T44&lt;&gt;"-",'2015-2016'!F5,0)+IF('2015-2016'!U44&lt;&gt;"-",'2015-2016'!G5,0)</f>
        <v>0</v>
      </c>
      <c r="H15" s="23">
        <f t="shared" ref="H15:H31" si="0">F15*G15</f>
        <v>0</v>
      </c>
      <c r="I15" s="28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</row>
    <row r="16" spans="1:28" ht="12.75" x14ac:dyDescent="0.2">
      <c r="A16" s="16">
        <v>2</v>
      </c>
      <c r="B16" s="173" t="s">
        <v>51</v>
      </c>
      <c r="C16" s="136"/>
      <c r="D16" s="158"/>
      <c r="E16" s="17">
        <v>1</v>
      </c>
      <c r="F16" s="20">
        <f>'2015-2016'!Q6</f>
        <v>0</v>
      </c>
      <c r="G16" s="23">
        <f>IF('2015-2016'!R44&lt;&gt;"-",'2015-2016'!D6,0)+IF('2015-2016'!S44&lt;&gt;"-",'2015-2016'!E6,0)+IF('2015-2016'!T44&lt;&gt;"-",'2015-2016'!F6,0)+IF('2015-2016'!U44&lt;&gt;"-",'2015-2016'!G6,0)</f>
        <v>0</v>
      </c>
      <c r="H16" s="23">
        <f t="shared" si="0"/>
        <v>0</v>
      </c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</row>
    <row r="17" spans="1:28" ht="12.75" x14ac:dyDescent="0.2">
      <c r="A17" s="16">
        <v>3</v>
      </c>
      <c r="B17" s="173" t="s">
        <v>52</v>
      </c>
      <c r="C17" s="136"/>
      <c r="D17" s="158"/>
      <c r="E17" s="17">
        <v>1</v>
      </c>
      <c r="F17" s="20">
        <f>'2015-2016'!Q7</f>
        <v>0</v>
      </c>
      <c r="G17" s="23">
        <f>IF('2015-2016'!R44&lt;&gt;"-",'2015-2016'!D7,0)+IF('2015-2016'!S44&lt;&gt;"-",'2015-2016'!E7,0)+IF('2015-2016'!T44&lt;&gt;"-",'2015-2016'!F7,0)+IF('2015-2016'!U44&lt;&gt;"-",'2015-2016'!G7,0)</f>
        <v>0</v>
      </c>
      <c r="H17" s="23">
        <f t="shared" si="0"/>
        <v>0</v>
      </c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</row>
    <row r="18" spans="1:28" ht="12.75" x14ac:dyDescent="0.2">
      <c r="A18" s="16">
        <v>4</v>
      </c>
      <c r="B18" s="173" t="s">
        <v>53</v>
      </c>
      <c r="C18" s="136"/>
      <c r="D18" s="158"/>
      <c r="E18" s="17">
        <v>1</v>
      </c>
      <c r="F18" s="20">
        <f>'2015-2016'!Q8</f>
        <v>0</v>
      </c>
      <c r="G18" s="23">
        <f>IF('2015-2016'!R44&lt;&gt;"-",'2015-2016'!D8,0)+IF('2015-2016'!S44&lt;&gt;"-",'2015-2016'!E8,0)+IF('2015-2016'!T44&lt;&gt;"-",'2015-2016'!F8,0)+IF('2015-2016'!U44&lt;&gt;"-",'2015-2016'!G8,0)</f>
        <v>0</v>
      </c>
      <c r="H18" s="23">
        <f t="shared" si="0"/>
        <v>0</v>
      </c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</row>
    <row r="19" spans="1:28" ht="12.75" x14ac:dyDescent="0.2">
      <c r="A19" s="16">
        <v>5</v>
      </c>
      <c r="B19" s="173" t="s">
        <v>55</v>
      </c>
      <c r="C19" s="136"/>
      <c r="D19" s="158"/>
      <c r="E19" s="17">
        <v>1</v>
      </c>
      <c r="F19" s="20">
        <f>'2015-2016'!Q9</f>
        <v>0</v>
      </c>
      <c r="G19" s="23">
        <f>IF('2015-2016'!R44&lt;&gt;"-",'2015-2016'!D9,0)+IF('2015-2016'!S44&lt;&gt;"-",'2015-2016'!E9,0)+IF('2015-2016'!T44&lt;&gt;"-",'2015-2016'!F9,0)+IF('2015-2016'!U44&lt;&gt;"-",'2015-2016'!G9,0)</f>
        <v>0</v>
      </c>
      <c r="H19" s="23">
        <f t="shared" si="0"/>
        <v>0</v>
      </c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</row>
    <row r="20" spans="1:28" ht="12.75" x14ac:dyDescent="0.2">
      <c r="A20" s="16">
        <v>6</v>
      </c>
      <c r="B20" s="173" t="s">
        <v>58</v>
      </c>
      <c r="C20" s="136"/>
      <c r="D20" s="158"/>
      <c r="E20" s="17">
        <v>1</v>
      </c>
      <c r="F20" s="20">
        <f>'2015-2016'!Q11</f>
        <v>0</v>
      </c>
      <c r="G20" s="23">
        <f>IF('2015-2016'!R44&lt;&gt;"-",'2015-2016'!D11,0)+IF('2015-2016'!S44&lt;&gt;"-",'2015-2016'!E11,0)+IF('2015-2016'!T44&lt;&gt;"-",'2015-2016'!F11,0)+IF('2015-2016'!U44&lt;&gt;"-",'2015-2016'!G11,0)</f>
        <v>0</v>
      </c>
      <c r="H20" s="23">
        <f t="shared" si="0"/>
        <v>0</v>
      </c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</row>
    <row r="21" spans="1:28" ht="12.75" x14ac:dyDescent="0.2">
      <c r="A21" s="16">
        <v>7</v>
      </c>
      <c r="B21" s="172" t="s">
        <v>60</v>
      </c>
      <c r="C21" s="136"/>
      <c r="D21" s="158"/>
      <c r="E21" s="17">
        <v>1</v>
      </c>
      <c r="F21" s="20">
        <f>'2015-2016'!Q12</f>
        <v>0</v>
      </c>
      <c r="G21" s="23">
        <f>IF('2015-2016'!R44&lt;&gt;"-",'2015-2016'!D12,0)+IF('2015-2016'!S44&lt;&gt;"-",'2015-2016'!E12,0)+IF('2015-2016'!T44&lt;&gt;"-",'2015-2016'!F12,0)+IF('2015-2016'!U44&lt;&gt;"-",'2015-2016'!G12,0)</f>
        <v>0</v>
      </c>
      <c r="H21" s="23">
        <f t="shared" si="0"/>
        <v>0</v>
      </c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</row>
    <row r="22" spans="1:28" ht="12.75" x14ac:dyDescent="0.2">
      <c r="A22" s="16">
        <v>8</v>
      </c>
      <c r="B22" s="172" t="s">
        <v>62</v>
      </c>
      <c r="C22" s="136"/>
      <c r="D22" s="158"/>
      <c r="E22" s="17">
        <v>1</v>
      </c>
      <c r="F22" s="20">
        <f>'2015-2016'!Q13</f>
        <v>0</v>
      </c>
      <c r="G22" s="23">
        <f>IF('2015-2016'!R44&lt;&gt;"-",'2015-2016'!D13,0)+IF('2015-2016'!S44&lt;&gt;"-",'2015-2016'!E13,0)+IF('2015-2016'!T44&lt;&gt;"-",'2015-2016'!F13,0)+IF('2015-2016'!U44&lt;&gt;"-",'2015-2016'!G13,0)</f>
        <v>0</v>
      </c>
      <c r="H22" s="23">
        <f t="shared" si="0"/>
        <v>0</v>
      </c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</row>
    <row r="23" spans="1:28" ht="12.75" x14ac:dyDescent="0.2">
      <c r="A23" s="16">
        <v>9</v>
      </c>
      <c r="B23" s="172" t="s">
        <v>64</v>
      </c>
      <c r="C23" s="136"/>
      <c r="D23" s="158"/>
      <c r="E23" s="17">
        <v>1</v>
      </c>
      <c r="F23" s="20">
        <f>'2015-2016'!Q14</f>
        <v>0</v>
      </c>
      <c r="G23" s="23">
        <f>IF('2015-2016'!R44&lt;&gt;"-",'2015-2016'!D14,0)+IF('2015-2016'!S44&lt;&gt;"-",'2015-2016'!E14,0)+IF('2015-2016'!T44&lt;&gt;"-",'2015-2016'!F14,0)+IF('2015-2016'!U44&lt;&gt;"-",'2015-2016'!G14,0)</f>
        <v>0</v>
      </c>
      <c r="H23" s="23">
        <f t="shared" si="0"/>
        <v>0</v>
      </c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</row>
    <row r="24" spans="1:28" ht="12.75" x14ac:dyDescent="0.2">
      <c r="A24" s="16">
        <v>10</v>
      </c>
      <c r="B24" s="172" t="s">
        <v>66</v>
      </c>
      <c r="C24" s="136"/>
      <c r="D24" s="158"/>
      <c r="E24" s="17">
        <v>1</v>
      </c>
      <c r="F24" s="20">
        <f>'2015-2016'!Q15</f>
        <v>0</v>
      </c>
      <c r="G24" s="23">
        <f>IF('2015-2016'!R44&lt;&gt;"-",'2015-2016'!D15,0)+IF('2015-2016'!S44&lt;&gt;"-",'2015-2016'!E15,0)+IF('2015-2016'!T44&lt;&gt;"-",'2015-2016'!F15,0)+IF('2015-2016'!U44&lt;&gt;"-",'2015-2016'!G15,0)</f>
        <v>0</v>
      </c>
      <c r="H24" s="23">
        <f t="shared" si="0"/>
        <v>0</v>
      </c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</row>
    <row r="25" spans="1:28" ht="12.75" x14ac:dyDescent="0.2">
      <c r="A25" s="16">
        <v>11</v>
      </c>
      <c r="B25" s="172" t="s">
        <v>68</v>
      </c>
      <c r="C25" s="136"/>
      <c r="D25" s="158"/>
      <c r="E25" s="17">
        <v>1</v>
      </c>
      <c r="F25" s="20">
        <f>'2015-2016'!Q16</f>
        <v>0</v>
      </c>
      <c r="G25" s="23">
        <f>IF('2015-2016'!R44&lt;&gt;"-",'2015-2016'!D16,0)+IF('2015-2016'!S44&lt;&gt;"-",'2015-2016'!E16,0)+IF('2015-2016'!T44&lt;&gt;"-",'2015-2016'!F16,0)+IF('2015-2016'!U44&lt;&gt;"-",'2015-2016'!G16,0)</f>
        <v>0</v>
      </c>
      <c r="H25" s="23">
        <f t="shared" si="0"/>
        <v>0</v>
      </c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</row>
    <row r="26" spans="1:28" ht="12.75" x14ac:dyDescent="0.2">
      <c r="A26" s="16">
        <v>12</v>
      </c>
      <c r="B26" s="172" t="s">
        <v>69</v>
      </c>
      <c r="C26" s="136"/>
      <c r="D26" s="158"/>
      <c r="E26" s="17">
        <v>1</v>
      </c>
      <c r="F26" s="20">
        <f>'2015-2016'!Q17</f>
        <v>0</v>
      </c>
      <c r="G26" s="23">
        <f>IF('2015-2016'!R44&lt;&gt;"-",'2015-2016'!D17,0)+IF('2015-2016'!S44&lt;&gt;"-",'2015-2016'!E17,0)+IF('2015-2016'!T44&lt;&gt;"-",'2015-2016'!F17,0)+IF('2015-2016'!U44&lt;&gt;"-",'2015-2016'!G17,0)</f>
        <v>0</v>
      </c>
      <c r="H26" s="23">
        <f t="shared" si="0"/>
        <v>0</v>
      </c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</row>
    <row r="27" spans="1:28" ht="12.75" x14ac:dyDescent="0.2">
      <c r="A27" s="16">
        <v>13</v>
      </c>
      <c r="B27" s="172" t="s">
        <v>71</v>
      </c>
      <c r="C27" s="136"/>
      <c r="D27" s="158"/>
      <c r="E27" s="17">
        <v>1</v>
      </c>
      <c r="F27" s="20">
        <f>'2015-2016'!Q18</f>
        <v>0</v>
      </c>
      <c r="G27" s="23">
        <f>IF('2015-2016'!R44&lt;&gt;"-",'2015-2016'!D18,0)+IF('2015-2016'!S44&lt;&gt;"-",'2015-2016'!E18,0)+IF('2015-2016'!T44&lt;&gt;"-",'2015-2016'!F18,0)+IF('2015-2016'!U44&lt;&gt;"-",'2015-2016'!G18,0)</f>
        <v>0</v>
      </c>
      <c r="H27" s="23">
        <f t="shared" si="0"/>
        <v>0</v>
      </c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</row>
    <row r="28" spans="1:28" ht="12.75" x14ac:dyDescent="0.2">
      <c r="A28" s="16">
        <v>14</v>
      </c>
      <c r="B28" s="172" t="s">
        <v>75</v>
      </c>
      <c r="C28" s="136"/>
      <c r="D28" s="158"/>
      <c r="E28" s="17">
        <v>1</v>
      </c>
      <c r="F28" s="20">
        <f>'2015-2016'!Q19</f>
        <v>0</v>
      </c>
      <c r="G28" s="23">
        <f>IF('2015-2016'!R44&lt;&gt;"-",'2015-2016'!D19,0)+IF('2015-2016'!S44&lt;&gt;"-",'2015-2016'!E19,0)+IF('2015-2016'!T44&lt;&gt;"-",'2015-2016'!F19,0)+IF('2015-2016'!U44&lt;&gt;"-",'2015-2016'!G19,0)</f>
        <v>0</v>
      </c>
      <c r="H28" s="23">
        <f t="shared" si="0"/>
        <v>0</v>
      </c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</row>
    <row r="29" spans="1:28" ht="12.75" x14ac:dyDescent="0.2">
      <c r="A29" s="16">
        <v>15</v>
      </c>
      <c r="B29" s="172" t="s">
        <v>78</v>
      </c>
      <c r="C29" s="136"/>
      <c r="D29" s="158"/>
      <c r="E29" s="17">
        <v>1</v>
      </c>
      <c r="F29" s="20">
        <f>'2015-2016'!Q20</f>
        <v>0</v>
      </c>
      <c r="G29" s="23">
        <f>IF('2015-2016'!R44&lt;&gt;"-",'2015-2016'!D20,0)+IF('2015-2016'!S44&lt;&gt;"-",'2015-2016'!E20,0)+IF('2015-2016'!T44&lt;&gt;"-",'2015-2016'!F20,0)+IF('2015-2016'!U44&lt;&gt;"-",'2015-2016'!G20,0)</f>
        <v>0</v>
      </c>
      <c r="H29" s="23">
        <f t="shared" si="0"/>
        <v>0</v>
      </c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</row>
    <row r="30" spans="1:28" ht="12.75" x14ac:dyDescent="0.2">
      <c r="A30" s="16">
        <v>16</v>
      </c>
      <c r="B30" s="172" t="s">
        <v>81</v>
      </c>
      <c r="C30" s="136"/>
      <c r="D30" s="158"/>
      <c r="E30" s="17">
        <v>1</v>
      </c>
      <c r="F30" s="20">
        <f>'2015-2016'!Q21</f>
        <v>0</v>
      </c>
      <c r="G30" s="23">
        <f>IF('2015-2016'!R44&lt;&gt;"-",'2015-2016'!D21,0)+IF('2015-2016'!S44&lt;&gt;"-",'2015-2016'!E21,0)+IF('2015-2016'!T44&lt;&gt;"-",'2015-2016'!F21,0)+IF('2015-2016'!U44&lt;&gt;"-",'2015-2016'!G21,0)</f>
        <v>0</v>
      </c>
      <c r="H30" s="23">
        <f t="shared" si="0"/>
        <v>0</v>
      </c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</row>
    <row r="31" spans="1:28" ht="12.75" x14ac:dyDescent="0.2">
      <c r="A31" s="16">
        <v>17</v>
      </c>
      <c r="B31" s="172" t="s">
        <v>84</v>
      </c>
      <c r="C31" s="136"/>
      <c r="D31" s="158"/>
      <c r="E31" s="17">
        <v>1</v>
      </c>
      <c r="F31" s="20">
        <f>'2015-2016'!Q22</f>
        <v>0</v>
      </c>
      <c r="G31" s="23">
        <f>IF('2015-2016'!R44&lt;&gt;"-",'2015-2016'!D22,0)+IF('2015-2016'!S44&lt;&gt;"-",'2015-2016'!E22,0)+IF('2015-2016'!T44&lt;&gt;"-",'2015-2016'!F22,0)+IF('2015-2016'!U44&lt;&gt;"-",'2015-2016'!G22,0)</f>
        <v>0</v>
      </c>
      <c r="H31" s="23">
        <f t="shared" si="0"/>
        <v>0</v>
      </c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</row>
    <row r="32" spans="1:28" ht="12.75" x14ac:dyDescent="0.2">
      <c r="B32" s="196" t="s">
        <v>85</v>
      </c>
      <c r="C32" s="122"/>
      <c r="D32" s="122"/>
      <c r="E32" s="122"/>
    </row>
    <row r="33" spans="1:28" ht="12.75" x14ac:dyDescent="0.2">
      <c r="A33" s="16">
        <v>18</v>
      </c>
      <c r="B33" s="173" t="s">
        <v>86</v>
      </c>
      <c r="C33" s="136"/>
      <c r="D33" s="158"/>
      <c r="E33" s="17">
        <v>1</v>
      </c>
      <c r="F33" s="20">
        <f>'2015-2016'!Q24</f>
        <v>0</v>
      </c>
      <c r="G33" s="72">
        <f>IF('2015-2016'!R44&lt;&gt;"-",'2015-2016'!D24,0)+IF('2015-2016'!S44&lt;&gt;"-",'2015-2016'!E24,0)+IF('2015-2016'!T44&lt;&gt;"-",'2015-2016'!F24,0)+IF('2015-2016'!U44&lt;&gt;"-",'2015-2016'!G24,0)</f>
        <v>0</v>
      </c>
      <c r="H33" s="23">
        <f t="shared" ref="H33:H38" si="1">F33*G33</f>
        <v>0</v>
      </c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</row>
    <row r="34" spans="1:28" ht="12.75" x14ac:dyDescent="0.2">
      <c r="A34" s="16">
        <v>19</v>
      </c>
      <c r="B34" s="173" t="s">
        <v>88</v>
      </c>
      <c r="C34" s="136"/>
      <c r="D34" s="158"/>
      <c r="E34" s="17">
        <v>1</v>
      </c>
      <c r="F34" s="20">
        <f>'2015-2016'!Q25</f>
        <v>0</v>
      </c>
      <c r="G34" s="72">
        <f>IF('2015-2016'!R44&lt;&gt;"-",'2015-2016'!D25,0)+IF('2015-2016'!S44&lt;&gt;"-",'2015-2016'!E25,0)+IF('2015-2016'!T44&lt;&gt;"-",'2015-2016'!F25,0)+IF('2015-2016'!U44&lt;&gt;"-",'2015-2016'!G25,0)</f>
        <v>0</v>
      </c>
      <c r="H34" s="23">
        <f t="shared" si="1"/>
        <v>0</v>
      </c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</row>
    <row r="35" spans="1:28" ht="12.75" x14ac:dyDescent="0.2">
      <c r="A35" s="16">
        <v>20</v>
      </c>
      <c r="B35" s="173" t="s">
        <v>90</v>
      </c>
      <c r="C35" s="136"/>
      <c r="D35" s="158"/>
      <c r="E35" s="17">
        <v>1</v>
      </c>
      <c r="F35" s="20">
        <f>'2015-2016'!Q26</f>
        <v>0</v>
      </c>
      <c r="G35" s="72">
        <f>IF('2015-2016'!R44&lt;&gt;"-",'2015-2016'!D26,0)+IF('2015-2016'!S44&lt;&gt;"-",'2015-2016'!E26,0)+IF('2015-2016'!T44&lt;&gt;"-",'2015-2016'!F26,0)+IF('2015-2016'!U44&lt;&gt;"-",'2015-2016'!G26,0)</f>
        <v>0</v>
      </c>
      <c r="H35" s="23">
        <f t="shared" si="1"/>
        <v>0</v>
      </c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</row>
    <row r="36" spans="1:28" ht="12.75" x14ac:dyDescent="0.2">
      <c r="A36" s="16">
        <v>21</v>
      </c>
      <c r="B36" s="173" t="s">
        <v>91</v>
      </c>
      <c r="C36" s="136"/>
      <c r="D36" s="158"/>
      <c r="E36" s="17">
        <v>1</v>
      </c>
      <c r="F36" s="20">
        <f>'2015-2016'!Q27</f>
        <v>0</v>
      </c>
      <c r="G36" s="72">
        <f>IF('2015-2016'!R44&lt;&gt;"-",'2015-2016'!D27,0)+IF('2015-2016'!S44&lt;&gt;"-",'2015-2016'!E27,0)+IF('2015-2016'!T44&lt;&gt;"-",'2015-2016'!F27,0)+IF('2015-2016'!U44&lt;&gt;"-",'2015-2016'!G27,0)</f>
        <v>0</v>
      </c>
      <c r="H36" s="23">
        <f t="shared" si="1"/>
        <v>0</v>
      </c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</row>
    <row r="37" spans="1:28" ht="12.75" x14ac:dyDescent="0.2">
      <c r="A37" s="16">
        <v>22</v>
      </c>
      <c r="B37" s="173" t="s">
        <v>92</v>
      </c>
      <c r="C37" s="136"/>
      <c r="D37" s="158"/>
      <c r="E37" s="17">
        <v>1</v>
      </c>
      <c r="F37" s="20">
        <f>'2015-2016'!Q28</f>
        <v>0</v>
      </c>
      <c r="G37" s="72">
        <f>IF('2015-2016'!R44&lt;&gt;"-",'2015-2016'!D28,0)+IF('2015-2016'!S44&lt;&gt;"-",'2015-2016'!E28,0)+IF('2015-2016'!T44&lt;&gt;"-",'2015-2016'!F28,0)+IF('2015-2016'!U44&lt;&gt;"-",'2015-2016'!G28,0)</f>
        <v>0</v>
      </c>
      <c r="H37" s="23">
        <f t="shared" si="1"/>
        <v>0</v>
      </c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</row>
    <row r="38" spans="1:28" ht="12.75" x14ac:dyDescent="0.2">
      <c r="A38" s="16">
        <v>23</v>
      </c>
      <c r="B38" s="173" t="s">
        <v>95</v>
      </c>
      <c r="C38" s="136"/>
      <c r="D38" s="158"/>
      <c r="E38" s="17">
        <v>1</v>
      </c>
      <c r="F38" s="20">
        <f>'2015-2016'!Q29</f>
        <v>0</v>
      </c>
      <c r="G38" s="72">
        <f>IF('2015-2016'!R44&lt;&gt;"-",'2015-2016'!D29,0)+IF('2015-2016'!S44&lt;&gt;"-",'2015-2016'!E29,0)+IF('2015-2016'!T44&lt;&gt;"-",'2015-2016'!F29,0)+IF('2015-2016'!U44&lt;&gt;"-",'2015-2016'!G29,0)</f>
        <v>0</v>
      </c>
      <c r="H38" s="23">
        <f t="shared" si="1"/>
        <v>0</v>
      </c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</row>
    <row r="39" spans="1:28" ht="12.75" x14ac:dyDescent="0.2">
      <c r="A39" s="179" t="s">
        <v>98</v>
      </c>
      <c r="B39" s="136"/>
      <c r="C39" s="136"/>
      <c r="D39" s="136"/>
      <c r="E39" s="158"/>
      <c r="F39" s="20"/>
      <c r="G39" s="14"/>
      <c r="H39" s="15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</row>
    <row r="40" spans="1:28" ht="12.75" x14ac:dyDescent="0.2">
      <c r="A40" s="16">
        <v>24</v>
      </c>
      <c r="B40" s="172" t="s">
        <v>100</v>
      </c>
      <c r="C40" s="136"/>
      <c r="D40" s="158"/>
      <c r="E40" s="17">
        <v>1</v>
      </c>
      <c r="F40" s="20">
        <f>'2015-2016'!Q31/2</f>
        <v>0</v>
      </c>
      <c r="G40" s="23">
        <f>IF('2015-2016'!R44&lt;&gt;"-",'2015-2016'!D31,0)+IF('2015-2016'!S44&lt;&gt;"-",'2015-2016'!E31,0)+IF('2015-2016'!T44&lt;&gt;"-",'2015-2016'!F31,0)+IF('2015-2016'!U44&lt;&gt;"-",'2015-2016'!G31,0)</f>
        <v>0</v>
      </c>
      <c r="H40" s="23">
        <f t="shared" ref="H40:H52" si="2">F40*G40</f>
        <v>0</v>
      </c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</row>
    <row r="41" spans="1:28" ht="12.75" x14ac:dyDescent="0.2">
      <c r="A41" s="16">
        <v>25</v>
      </c>
      <c r="B41" s="172" t="s">
        <v>102</v>
      </c>
      <c r="C41" s="136"/>
      <c r="D41" s="158"/>
      <c r="E41" s="17">
        <v>1</v>
      </c>
      <c r="F41" s="20">
        <f>'2015-2016'!Q32/2</f>
        <v>0</v>
      </c>
      <c r="G41" s="23">
        <f>IF('2015-2016'!R44&lt;&gt;"-",'2015-2016'!D32,0)+IF('2015-2016'!S44&lt;&gt;"-",'2015-2016'!E32,0)+IF('2015-2016'!T44&lt;&gt;"-",'2015-2016'!F32,0)+IF('2015-2016'!U44&lt;&gt;"-",'2015-2016'!G32,0)</f>
        <v>0</v>
      </c>
      <c r="H41" s="23">
        <f t="shared" si="2"/>
        <v>0</v>
      </c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</row>
    <row r="42" spans="1:28" ht="12.75" x14ac:dyDescent="0.2">
      <c r="A42" s="16">
        <v>26</v>
      </c>
      <c r="B42" s="173" t="s">
        <v>104</v>
      </c>
      <c r="C42" s="136"/>
      <c r="D42" s="158"/>
      <c r="E42" s="17">
        <v>1</v>
      </c>
      <c r="F42" s="20">
        <f>'2015-2016'!Q33/2</f>
        <v>0</v>
      </c>
      <c r="G42" s="23">
        <f>IF('2015-2016'!R44&lt;&gt;"-",'2015-2016'!D33,0)+IF('2015-2016'!S44&lt;&gt;"-",'2015-2016'!E33,0)+IF('2015-2016'!T44&lt;&gt;"-",'2015-2016'!F33,0)+IF('2015-2016'!U44&lt;&gt;"-",'2015-2016'!G33,0)</f>
        <v>0</v>
      </c>
      <c r="H42" s="23">
        <f t="shared" si="2"/>
        <v>0</v>
      </c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</row>
    <row r="43" spans="1:28" ht="12.75" x14ac:dyDescent="0.2">
      <c r="A43" s="16">
        <v>27</v>
      </c>
      <c r="B43" s="173" t="s">
        <v>105</v>
      </c>
      <c r="C43" s="136"/>
      <c r="D43" s="158"/>
      <c r="E43" s="17">
        <v>1</v>
      </c>
      <c r="F43" s="20">
        <f>'2015-2016'!Q34/2</f>
        <v>0</v>
      </c>
      <c r="G43" s="23">
        <f>IF('2015-2016'!R44&lt;&gt;"-",'2015-2016'!D34,0)+IF('2015-2016'!S44&lt;&gt;"-",'2015-2016'!E34,0)+IF('2015-2016'!T44&lt;&gt;"-",'2015-2016'!F34,0)+IF('2015-2016'!U44&lt;&gt;"-",'2015-2016'!G34,0)</f>
        <v>0</v>
      </c>
      <c r="H43" s="23">
        <f t="shared" si="2"/>
        <v>0</v>
      </c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</row>
    <row r="44" spans="1:28" ht="12.75" x14ac:dyDescent="0.2">
      <c r="A44" s="16">
        <v>28</v>
      </c>
      <c r="B44" s="173" t="s">
        <v>106</v>
      </c>
      <c r="C44" s="136"/>
      <c r="D44" s="158"/>
      <c r="E44" s="17">
        <v>1</v>
      </c>
      <c r="F44" s="20">
        <f>'2015-2016'!Q35/2</f>
        <v>0</v>
      </c>
      <c r="G44" s="23">
        <f>IF('2015-2016'!R44&lt;&gt;"-",'2015-2016'!D35,0)+IF('2015-2016'!S44&lt;&gt;"-",'2015-2016'!E35,0)+IF('2015-2016'!T44&lt;&gt;"-",'2015-2016'!F35,0)+IF('2015-2016'!U44&lt;&gt;"-",'2015-2016'!G35,0)</f>
        <v>0</v>
      </c>
      <c r="H44" s="23">
        <f t="shared" si="2"/>
        <v>0</v>
      </c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</row>
    <row r="45" spans="1:28" ht="12.75" x14ac:dyDescent="0.2">
      <c r="A45" s="16">
        <v>29</v>
      </c>
      <c r="B45" s="173" t="s">
        <v>108</v>
      </c>
      <c r="C45" s="136"/>
      <c r="D45" s="158"/>
      <c r="E45" s="17">
        <v>1</v>
      </c>
      <c r="F45" s="20">
        <f>'2015-2016'!Q36/2</f>
        <v>0</v>
      </c>
      <c r="G45" s="23">
        <f>IF('2015-2016'!R44&lt;&gt;"-",'2015-2016'!D36,0)+IF('2015-2016'!S44&lt;&gt;"-",'2015-2016'!E36,0)+IF('2015-2016'!T44&lt;&gt;"-",'2015-2016'!F36,0)+IF('2015-2016'!U44&lt;&gt;"-",'2015-2016'!G36,0)</f>
        <v>0</v>
      </c>
      <c r="H45" s="23">
        <f t="shared" si="2"/>
        <v>0</v>
      </c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</row>
    <row r="46" spans="1:28" ht="12.75" x14ac:dyDescent="0.2">
      <c r="A46" s="16">
        <v>30</v>
      </c>
      <c r="B46" s="172" t="s">
        <v>113</v>
      </c>
      <c r="C46" s="136"/>
      <c r="D46" s="158"/>
      <c r="E46" s="17">
        <v>1</v>
      </c>
      <c r="F46" s="20">
        <f>'2015-2016'!Q37/2</f>
        <v>0</v>
      </c>
      <c r="G46" s="23">
        <f>IF('2015-2016'!R44&lt;&gt;"-",'2015-2016'!D37,0)+IF('2015-2016'!S44&lt;&gt;"-",'2015-2016'!E37,0)+IF('2015-2016'!T44&lt;&gt;"-",'2015-2016'!F37,0)+IF('2015-2016'!U44&lt;&gt;"-",'2015-2016'!G37,0)</f>
        <v>0</v>
      </c>
      <c r="H46" s="23">
        <f t="shared" si="2"/>
        <v>0</v>
      </c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</row>
    <row r="47" spans="1:28" ht="12.75" x14ac:dyDescent="0.2">
      <c r="A47" s="16">
        <v>31</v>
      </c>
      <c r="B47" s="173" t="s">
        <v>116</v>
      </c>
      <c r="C47" s="136"/>
      <c r="D47" s="158"/>
      <c r="E47" s="17">
        <v>1</v>
      </c>
      <c r="F47" s="20">
        <f>'2015-2016'!Q38/2</f>
        <v>0</v>
      </c>
      <c r="G47" s="23">
        <f>IF('2015-2016'!R44&lt;&gt;"-",'2015-2016'!D38,0)+IF('2015-2016'!S44&lt;&gt;"-",'2015-2016'!E38,0)+IF('2015-2016'!T44&lt;&gt;"-",'2015-2016'!F38,0)+IF('2015-2016'!U44&lt;&gt;"-",'2015-2016'!G38,0)</f>
        <v>0</v>
      </c>
      <c r="H47" s="23">
        <f t="shared" si="2"/>
        <v>0</v>
      </c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</row>
    <row r="48" spans="1:28" ht="12.75" x14ac:dyDescent="0.2">
      <c r="A48" s="16">
        <v>32</v>
      </c>
      <c r="B48" s="172" t="s">
        <v>118</v>
      </c>
      <c r="C48" s="136"/>
      <c r="D48" s="158"/>
      <c r="E48" s="17">
        <v>1</v>
      </c>
      <c r="F48" s="20">
        <f>'2015-2016'!Q39/2</f>
        <v>0</v>
      </c>
      <c r="G48" s="23">
        <f>IF('2015-2016'!R44&lt;&gt;"-",'2015-2016'!D39,0)+IF('2015-2016'!S44&lt;&gt;"-",'2015-2016'!E39,0)+IF('2015-2016'!T44&lt;&gt;"-",'2015-2016'!F39,0)+IF('2015-2016'!U44&lt;&gt;"-",'2015-2016'!G39,0)</f>
        <v>0</v>
      </c>
      <c r="H48" s="23">
        <f t="shared" si="2"/>
        <v>0</v>
      </c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</row>
    <row r="49" spans="1:28" ht="12.75" x14ac:dyDescent="0.2">
      <c r="A49" s="16">
        <v>33</v>
      </c>
      <c r="B49" s="172" t="s">
        <v>121</v>
      </c>
      <c r="C49" s="136"/>
      <c r="D49" s="158"/>
      <c r="E49" s="17">
        <v>1</v>
      </c>
      <c r="F49" s="20">
        <f>'2015-2016'!Q40/2</f>
        <v>0</v>
      </c>
      <c r="G49" s="23">
        <f>IF('2015-2016'!R44&lt;&gt;"-",'2015-2016'!D40,0)+IF('2015-2016'!S44&lt;&gt;"-",'2015-2016'!E40,0)+IF('2015-2016'!T44&lt;&gt;"-",'2015-2016'!F40,0)+IF('2015-2016'!U44&lt;&gt;"-",'2015-2016'!G40,0)</f>
        <v>0</v>
      </c>
      <c r="H49" s="23">
        <f t="shared" si="2"/>
        <v>0</v>
      </c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</row>
    <row r="50" spans="1:28" ht="12.75" x14ac:dyDescent="0.2">
      <c r="A50" s="16">
        <v>34</v>
      </c>
      <c r="B50" s="172" t="s">
        <v>123</v>
      </c>
      <c r="C50" s="136"/>
      <c r="D50" s="158"/>
      <c r="E50" s="17">
        <v>1</v>
      </c>
      <c r="F50" s="20">
        <f>'2015-2016'!Q41/2</f>
        <v>0</v>
      </c>
      <c r="G50" s="23">
        <f>IF('2015-2016'!R44&lt;&gt;"-",'2015-2016'!D41,0)+IF('2015-2016'!S44&lt;&gt;"-",'2015-2016'!E41,0)+IF('2015-2016'!T44&lt;&gt;"-",'2015-2016'!F41,0)+IF('2015-2016'!U44&lt;&gt;"-",'2015-2016'!G41,0)</f>
        <v>0</v>
      </c>
      <c r="H50" s="23">
        <f t="shared" si="2"/>
        <v>0</v>
      </c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</row>
    <row r="51" spans="1:28" ht="12.75" x14ac:dyDescent="0.2">
      <c r="A51" s="16">
        <v>35</v>
      </c>
      <c r="B51" s="172" t="s">
        <v>124</v>
      </c>
      <c r="C51" s="136"/>
      <c r="D51" s="158"/>
      <c r="E51" s="17">
        <v>1</v>
      </c>
      <c r="F51" s="20">
        <f>'2015-2016'!Q42/2</f>
        <v>0</v>
      </c>
      <c r="G51" s="23">
        <f>IF('2015-2016'!R44&lt;&gt;"-",'2015-2016'!D42,0)+IF('2015-2016'!S44&lt;&gt;"-",'2015-2016'!E42,0)+IF('2015-2016'!T44&lt;&gt;"-",'2015-2016'!F42,0)+IF('2015-2016'!U44&lt;&gt;"-",'2015-2016'!G42,0)</f>
        <v>0</v>
      </c>
      <c r="H51" s="23">
        <f t="shared" si="2"/>
        <v>0</v>
      </c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</row>
    <row r="52" spans="1:28" ht="12.75" x14ac:dyDescent="0.2">
      <c r="A52" s="16">
        <v>36</v>
      </c>
      <c r="B52" s="172" t="s">
        <v>127</v>
      </c>
      <c r="C52" s="136"/>
      <c r="D52" s="158"/>
      <c r="E52" s="103">
        <v>1</v>
      </c>
      <c r="F52" s="104">
        <f>'2015-2016'!Q43/2</f>
        <v>0</v>
      </c>
      <c r="G52" s="105">
        <f>IF('2015-2016'!R44&lt;&gt;"-",'2015-2016'!D43,0)+IF('2015-2016'!S44&lt;&gt;"-",'2015-2016'!E43,0)+IF('2015-2016'!T44&lt;&gt;"-",'2015-2016'!F43,0)+IF('2015-2016'!U44&lt;&gt;"-",'2015-2016'!G43,0)</f>
        <v>0</v>
      </c>
      <c r="H52" s="105">
        <f t="shared" si="2"/>
        <v>0</v>
      </c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</row>
    <row r="53" spans="1:28" ht="15.75" customHeight="1" x14ac:dyDescent="0.2">
      <c r="A53" s="18"/>
      <c r="B53" s="12"/>
      <c r="D53" s="195" t="s">
        <v>129</v>
      </c>
      <c r="E53" s="136"/>
      <c r="F53" s="158"/>
      <c r="G53" s="193">
        <f>SUM(H15:H52)</f>
        <v>0</v>
      </c>
      <c r="H53" s="158"/>
    </row>
    <row r="54" spans="1:28" ht="15.75" customHeight="1" x14ac:dyDescent="0.2">
      <c r="A54" s="18"/>
      <c r="B54" s="12"/>
      <c r="D54" s="195" t="s">
        <v>131</v>
      </c>
      <c r="E54" s="136"/>
      <c r="F54" s="158"/>
      <c r="G54" s="193">
        <v>0</v>
      </c>
      <c r="H54" s="158"/>
    </row>
    <row r="55" spans="1:28" ht="15.75" customHeight="1" x14ac:dyDescent="0.25">
      <c r="B55" s="12"/>
      <c r="D55" s="195" t="s">
        <v>133</v>
      </c>
      <c r="E55" s="136"/>
      <c r="F55" s="158"/>
      <c r="G55" s="194">
        <f>G53+G54</f>
        <v>0</v>
      </c>
      <c r="H55" s="158"/>
    </row>
    <row r="56" spans="1:28" ht="12.75" x14ac:dyDescent="0.2">
      <c r="B56" s="12"/>
    </row>
    <row r="57" spans="1:28" ht="15" x14ac:dyDescent="0.2">
      <c r="A57" s="18"/>
      <c r="B57" s="188" t="s">
        <v>135</v>
      </c>
      <c r="C57" s="122"/>
      <c r="D57" s="109">
        <f>SUM(F15:F52)</f>
        <v>0</v>
      </c>
      <c r="E57" s="1" t="s">
        <v>137</v>
      </c>
      <c r="F57" s="189">
        <f>G53</f>
        <v>0</v>
      </c>
      <c r="G57" s="122"/>
    </row>
    <row r="58" spans="1:28" x14ac:dyDescent="0.25">
      <c r="B58" s="190" t="e">
        <f>SUBSTITUTE(PROPER(INDEX({"","стоz","двестиz","тристаz","четырестаz","пятьсотz","шестьсотz","семьсотz","восемьсотz","девятьсотz"},MID(TEXT(G55,"000000000000.00"),1,1)+1)&amp;INDEX(IF(""=1,{"десятьz","одиннадцатьz","двенадцатьz","тринадцатьz","четырнадцатьz","пятнадцатьz","шестнадцатьz","семнадцатьz","восемнадцатьz","девятнадцатьz"},""&amp;{"","одинz","дваz","триz","четыреz","пятьz","шестьz","семьz","восемьz","девятьz"}),MID(TEXT(G55,"000000000000.00"),2,1)+1,MID(TEXT(G55,"000000000000.00"),3,1)+1)&amp;IF(-MID(TEXT(G55,"000000000000.00"),1,3),"миллиард"&amp;VLOOKUP(MID(TEXT(G55,"000000000000.00"),3,1)*AND(MID(TEXT(G55,"000000000000.00"),2,1)-1),{0,"овz";1,"z";2,"аz";5,"овz"},2),"")&amp;INDEX({"","стоz","двестиz","тристаz","четырестаz","пятьсотz","шестьсотz","семьсотz","восемьсотz","девятьсотz"},MID(TEXT(G55,"000000000000.00"),4,1)+1)&amp;INDEX(IF(""=1,{"десятьz","одиннадцатьz","двенадцатьz","тринадцатьz","четырнадцатьz","пятнадцатьz","шестнадцатьz","семнадцатьz","восемнадцатьz","девятнадцатьz"},""&amp;{"","одинz","дваz","триz","четыреz","пятьz","шестьz","семьz","восемьz","девятьz"}),MID(TEXT(G55,"000000000000.00"),5,1)+1,MID(TEXT(G55,"000000000000.00"),6,1)+1)&amp;IF(-MID(TEXT(G55,"000000000000.00"),4,3),"миллион"&amp;VLOOKUP(MID(TEXT(G55,"000000000000.00"),6,1)*AND(MID(TEXT(G55,"000000000000.00"),5,1)-1),{0,"овz";1,"z";2,"аz";5,"овz"},2),"")&amp;INDEX({"","стоz","двестиz","тристаz","четырестаz","пятьсотz","шестьсотz","семьсотz","восемьсотz","девятьсотz"},MID(TEXT(G55,"000000000000.00"),7,1)+1)&amp;INDEX(IF(""=1,{"десятьz","одиннадцатьz","двенадцатьz","тринадцатьz","четырнадцатьz","пятнадцатьz","шестнадцатьz","семнадцатьz","восемнадцатьz","девятнадцатьz"},""&amp;{"","однаz","двеz","триz","четыреz","пятьz","шестьz","семьz","восемьz","девятьz"}),MID(TEXT(G55,"000000000000.00"),8,1)+1,MID(TEXT(G55,"000000000000.00"),9,1)+1)&amp;IF(-MID(TEXT(G55,"000000000000.00"),7,3),VLOOKUP(MID(TEXT(G55,"000000000000.00"),9,1)*AND(MID(TEXT(G55,"000000000000.00"),8,1)-1),{0,"тысячz";1,"тысячаz";2,"тысячиz";5,"тысячz"},2),"")&amp;INDEX({"","стоz","двестиz","тристаz","четырестаz","пятьсотz","шестьсотz","семьсотz","восемьсотz","девятьсотz"},MID(TEXT(G55,"000000000000.00"),10,1)+1)&amp;INDEX(IF(""=1,{"десятьz","одиннадцатьz","двенадцатьz","тринадцатьz","четырнадцатьz","пятнадцатьz","шестнадцатьz","семнадцатьz","восемнадцатьz","девятнадцатьz"},""&amp;{"","одинz","дваz","триz","четыреz","пятьz","шестьz","семьz","восемьz","девятьz"}),MID(TEXT(G55,"000000000000.00"),11,1)+1,MID(TEXT(G55,"000000000000.00"),12,1)+1)),"z"," ")&amp;IF(TRUNC(TEXT(G55,"000000000000.00")),"","Ноль ")&amp;"рубл"&amp;VLOOKUP(MOD(MAX(MOD(MID(TEXT(G55,"000000000000.00"),11,2)-11,100),9),10),{0,"ь ";1,"я ";4,"ей "},2)&amp;RIGHT(TEXT(G55,"000000000000.00"),2)&amp;" копе"&amp;VLOOKUP(MOD(MAX(MOD(RIGHT(TEXT(G55,"000000000000.00"),2)-11,100),9),10),{0,"йка";1,"йки";4,"ек"},2)</f>
        <v>#VALUE!</v>
      </c>
      <c r="C58" s="122"/>
      <c r="D58" s="122"/>
      <c r="E58" s="122"/>
      <c r="F58" s="122"/>
      <c r="G58" s="122"/>
      <c r="H58" s="122"/>
    </row>
    <row r="59" spans="1:28" ht="12.75" x14ac:dyDescent="0.2">
      <c r="B59" s="12"/>
    </row>
    <row r="60" spans="1:28" ht="12.75" x14ac:dyDescent="0.2">
      <c r="B60" s="191" t="s">
        <v>140</v>
      </c>
      <c r="C60" s="122"/>
      <c r="D60" s="122"/>
      <c r="E60" s="122"/>
      <c r="F60" s="122"/>
      <c r="G60" s="122"/>
      <c r="H60" s="122"/>
    </row>
    <row r="61" spans="1:28" ht="10.5" customHeight="1" x14ac:dyDescent="0.2">
      <c r="B61" s="108"/>
      <c r="C61" s="108"/>
      <c r="D61" s="108"/>
      <c r="E61" s="108"/>
      <c r="F61" s="108"/>
      <c r="G61" s="108"/>
      <c r="H61" s="108"/>
    </row>
    <row r="62" spans="1:28" ht="12.75" x14ac:dyDescent="0.2">
      <c r="B62" s="192" t="s">
        <v>141</v>
      </c>
      <c r="C62" s="122"/>
      <c r="D62" s="122"/>
      <c r="E62" s="122"/>
      <c r="F62" s="122"/>
      <c r="G62" s="122"/>
      <c r="H62" s="122"/>
    </row>
  </sheetData>
  <mergeCells count="66">
    <mergeCell ref="B28:D28"/>
    <mergeCell ref="B29:D29"/>
    <mergeCell ref="B30:D30"/>
    <mergeCell ref="B31:D31"/>
    <mergeCell ref="B33:D33"/>
    <mergeCell ref="B45:D45"/>
    <mergeCell ref="B34:D34"/>
    <mergeCell ref="B32:E32"/>
    <mergeCell ref="B40:D40"/>
    <mergeCell ref="A39:E39"/>
    <mergeCell ref="B35:D35"/>
    <mergeCell ref="B36:D36"/>
    <mergeCell ref="B37:D37"/>
    <mergeCell ref="B38:D38"/>
    <mergeCell ref="B58:H58"/>
    <mergeCell ref="B60:H60"/>
    <mergeCell ref="B62:H62"/>
    <mergeCell ref="G53:H53"/>
    <mergeCell ref="G54:H54"/>
    <mergeCell ref="G55:H55"/>
    <mergeCell ref="D54:F54"/>
    <mergeCell ref="D55:F55"/>
    <mergeCell ref="D53:F53"/>
    <mergeCell ref="F5:H6"/>
    <mergeCell ref="I13:J13"/>
    <mergeCell ref="B13:D13"/>
    <mergeCell ref="B57:C57"/>
    <mergeCell ref="F57:G57"/>
    <mergeCell ref="B46:D46"/>
    <mergeCell ref="B47:D47"/>
    <mergeCell ref="B48:D48"/>
    <mergeCell ref="B49:D49"/>
    <mergeCell ref="B52:D52"/>
    <mergeCell ref="B50:D50"/>
    <mergeCell ref="B51:D51"/>
    <mergeCell ref="B41:D41"/>
    <mergeCell ref="B42:D42"/>
    <mergeCell ref="B43:D43"/>
    <mergeCell ref="B44:D44"/>
    <mergeCell ref="A1:G1"/>
    <mergeCell ref="A3:F3"/>
    <mergeCell ref="A4:H4"/>
    <mergeCell ref="B18:D18"/>
    <mergeCell ref="B19:D19"/>
    <mergeCell ref="A5:B5"/>
    <mergeCell ref="A6:D6"/>
    <mergeCell ref="C5:D5"/>
    <mergeCell ref="A14:E14"/>
    <mergeCell ref="F7:H7"/>
    <mergeCell ref="A11:B11"/>
    <mergeCell ref="C11:H11"/>
    <mergeCell ref="A10:H10"/>
    <mergeCell ref="F8:H8"/>
    <mergeCell ref="A7:D8"/>
    <mergeCell ref="E5:E6"/>
    <mergeCell ref="B20:D20"/>
    <mergeCell ref="B15:D15"/>
    <mergeCell ref="B16:D16"/>
    <mergeCell ref="B17:D17"/>
    <mergeCell ref="B21:D21"/>
    <mergeCell ref="B27:D27"/>
    <mergeCell ref="B22:D22"/>
    <mergeCell ref="B23:D23"/>
    <mergeCell ref="B24:D24"/>
    <mergeCell ref="B25:D25"/>
    <mergeCell ref="B26:D26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2015-2016</vt:lpstr>
      <vt:lpstr>Счет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Пользователь Windows</cp:lastModifiedBy>
  <dcterms:created xsi:type="dcterms:W3CDTF">2015-11-11T19:15:40Z</dcterms:created>
  <dcterms:modified xsi:type="dcterms:W3CDTF">2016-04-27T09:38:57Z</dcterms:modified>
</cp:coreProperties>
</file>