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"/>
  </bookViews>
  <sheets>
    <sheet name="махровые изделия" sheetId="5" r:id="rId1"/>
    <sheet name="ткани" sheetId="2" r:id="rId2"/>
    <sheet name="ткани мебельные" sheetId="3" r:id="rId3"/>
    <sheet name="Авангард махра" sheetId="9" state="hidden" r:id="rId4"/>
    <sheet name="Авангард легкие" sheetId="14" state="hidden" r:id="rId5"/>
    <sheet name="Авангард мебель" sheetId="11" state="hidden" r:id="rId6"/>
    <sheet name="Лист1" sheetId="4" state="hidden" r:id="rId7"/>
  </sheets>
  <externalReferences>
    <externalReference r:id="rId8"/>
  </externalReferences>
  <definedNames>
    <definedName name="_xlnm._FilterDatabase" localSheetId="0" hidden="1">'махровые изделия'!$A$25:$D$79</definedName>
    <definedName name="_xlnm.Print_Titles" localSheetId="0">'махровые изделия'!$25:$25</definedName>
    <definedName name="_xlnm.Print_Titles" localSheetId="1">ткани!$25:$25</definedName>
    <definedName name="_xlnm.Print_Titles" localSheetId="2">'ткани мебельные'!$25:$25</definedName>
    <definedName name="_xlnm.Print_Area" localSheetId="1">ткани!$A$1:$D$79</definedName>
  </definedNames>
  <calcPr calcId="125725"/>
</workbook>
</file>

<file path=xl/calcChain.xml><?xml version="1.0" encoding="utf-8"?>
<calcChain xmlns="http://schemas.openxmlformats.org/spreadsheetml/2006/main">
  <c r="D48" i="2"/>
  <c r="C48"/>
  <c r="D46"/>
  <c r="C46"/>
  <c r="D45"/>
  <c r="C45"/>
  <c r="D44"/>
  <c r="C44"/>
  <c r="D43"/>
  <c r="C43"/>
  <c r="D42"/>
  <c r="C42"/>
  <c r="D41"/>
  <c r="C41"/>
  <c r="D39"/>
  <c r="C39"/>
  <c r="D38"/>
  <c r="C38"/>
  <c r="D36"/>
  <c r="C36"/>
  <c r="D35"/>
  <c r="C35"/>
  <c r="D33"/>
  <c r="C33"/>
  <c r="D32"/>
  <c r="C32"/>
  <c r="D30"/>
  <c r="C30"/>
  <c r="D29"/>
  <c r="C29"/>
  <c r="D28"/>
  <c r="C28"/>
  <c r="D49" i="3" l="1"/>
  <c r="C49"/>
  <c r="D48"/>
  <c r="C48"/>
  <c r="D47"/>
  <c r="C47"/>
  <c r="D46"/>
  <c r="C46"/>
  <c r="D44"/>
  <c r="C44"/>
  <c r="D43"/>
  <c r="C43"/>
  <c r="D42"/>
  <c r="C42"/>
  <c r="D41"/>
  <c r="C41"/>
  <c r="D40"/>
  <c r="C40"/>
  <c r="D39"/>
  <c r="C39"/>
  <c r="D38"/>
  <c r="C38"/>
  <c r="D37"/>
  <c r="C37"/>
  <c r="D36"/>
  <c r="C36"/>
  <c r="D28"/>
  <c r="C28"/>
  <c r="F44" i="2"/>
  <c r="H44" s="1"/>
  <c r="F43"/>
  <c r="H43" s="1"/>
  <c r="F42"/>
  <c r="H42" s="1"/>
  <c r="F41"/>
  <c r="H41" s="1"/>
  <c r="F35"/>
  <c r="H35" s="1"/>
  <c r="F33"/>
  <c r="H33" s="1"/>
  <c r="F32"/>
  <c r="H32" s="1"/>
  <c r="F30"/>
  <c r="H30" s="1"/>
  <c r="F29"/>
  <c r="H29" s="1"/>
  <c r="D131" i="5"/>
  <c r="C131"/>
  <c r="D129"/>
  <c r="C129"/>
  <c r="D126"/>
  <c r="C126"/>
  <c r="D124"/>
  <c r="C124"/>
  <c r="D122"/>
  <c r="C122"/>
  <c r="D121"/>
  <c r="C121"/>
  <c r="D120"/>
  <c r="C120"/>
  <c r="D119"/>
  <c r="C119"/>
  <c r="D118"/>
  <c r="C118"/>
  <c r="D117"/>
  <c r="C117"/>
  <c r="D116"/>
  <c r="C116"/>
  <c r="D115"/>
  <c r="C115"/>
  <c r="D114"/>
  <c r="C114"/>
  <c r="D113"/>
  <c r="C113"/>
  <c r="D112"/>
  <c r="C112"/>
  <c r="D111"/>
  <c r="C111"/>
  <c r="D110"/>
  <c r="C110"/>
  <c r="D109"/>
  <c r="C109"/>
  <c r="D108"/>
  <c r="C108"/>
  <c r="D107"/>
  <c r="C107"/>
  <c r="D105"/>
  <c r="C105"/>
  <c r="D104"/>
  <c r="C104"/>
  <c r="D103"/>
  <c r="C103"/>
  <c r="D102"/>
  <c r="C102"/>
  <c r="D101"/>
  <c r="C101"/>
  <c r="D100"/>
  <c r="C100"/>
  <c r="D99"/>
  <c r="C99"/>
  <c r="D98"/>
  <c r="C98"/>
  <c r="D96"/>
  <c r="C96"/>
  <c r="D95"/>
  <c r="C95"/>
  <c r="D94"/>
  <c r="C94"/>
  <c r="D93"/>
  <c r="C93"/>
  <c r="D92"/>
  <c r="C92"/>
  <c r="D91"/>
  <c r="C91"/>
  <c r="D89"/>
  <c r="C89"/>
  <c r="D88"/>
  <c r="C88"/>
  <c r="D87"/>
  <c r="C87"/>
  <c r="D86"/>
  <c r="C86"/>
  <c r="D83"/>
  <c r="C83"/>
  <c r="D82"/>
  <c r="C82"/>
  <c r="D81"/>
  <c r="C81"/>
  <c r="D79"/>
  <c r="C79"/>
  <c r="D78"/>
  <c r="C78"/>
  <c r="D77"/>
  <c r="C77"/>
  <c r="D76"/>
  <c r="C76"/>
  <c r="D75"/>
  <c r="C75"/>
  <c r="D73"/>
  <c r="C73"/>
  <c r="D72"/>
  <c r="C72"/>
  <c r="D71"/>
  <c r="C71"/>
  <c r="D70"/>
  <c r="C70"/>
  <c r="D69"/>
  <c r="C69"/>
  <c r="D68"/>
  <c r="C68"/>
  <c r="D67"/>
  <c r="C67"/>
  <c r="D65"/>
  <c r="C65"/>
  <c r="D64"/>
  <c r="C64"/>
  <c r="D63"/>
  <c r="C63"/>
  <c r="D60"/>
  <c r="C60"/>
  <c r="D59"/>
  <c r="C59"/>
  <c r="D58"/>
  <c r="C58"/>
  <c r="D57"/>
  <c r="C57"/>
  <c r="D55"/>
  <c r="C55"/>
  <c r="D54"/>
  <c r="C54"/>
  <c r="D53"/>
  <c r="C53"/>
  <c r="D52"/>
  <c r="C52"/>
  <c r="D50"/>
  <c r="C50"/>
  <c r="D49"/>
  <c r="C49"/>
  <c r="D46"/>
  <c r="C46"/>
  <c r="D45"/>
  <c r="C45"/>
  <c r="D44"/>
  <c r="C44"/>
  <c r="D43"/>
  <c r="C43"/>
  <c r="D42"/>
  <c r="C42"/>
  <c r="D41"/>
  <c r="C41"/>
  <c r="D39"/>
  <c r="C39"/>
  <c r="D38"/>
  <c r="C38"/>
  <c r="D36"/>
  <c r="C36"/>
  <c r="D35"/>
  <c r="C35"/>
  <c r="D33"/>
  <c r="C33"/>
  <c r="D29"/>
  <c r="C29"/>
  <c r="D28"/>
  <c r="F28" s="1"/>
  <c r="H28" s="1"/>
  <c r="C28"/>
  <c r="E28" s="1"/>
  <c r="G28" s="1"/>
  <c r="E36" i="3"/>
  <c r="G36" s="1"/>
  <c r="F53"/>
  <c r="H53" s="1"/>
  <c r="E53"/>
  <c r="G53" s="1"/>
  <c r="F52"/>
  <c r="H52" s="1"/>
  <c r="E52"/>
  <c r="G52" s="1"/>
  <c r="F51"/>
  <c r="H51" s="1"/>
  <c r="E51"/>
  <c r="G51" s="1"/>
  <c r="H50"/>
  <c r="G50"/>
  <c r="F50"/>
  <c r="E50"/>
  <c r="F49"/>
  <c r="H49" s="1"/>
  <c r="E49"/>
  <c r="G49" s="1"/>
  <c r="F48"/>
  <c r="H48" s="1"/>
  <c r="E48"/>
  <c r="G48" s="1"/>
  <c r="F47"/>
  <c r="H47" s="1"/>
  <c r="E47"/>
  <c r="G47" s="1"/>
  <c r="F46"/>
  <c r="H46" s="1"/>
  <c r="E46"/>
  <c r="G46" s="1"/>
  <c r="H45"/>
  <c r="G45"/>
  <c r="F45"/>
  <c r="E45"/>
  <c r="F44"/>
  <c r="H44" s="1"/>
  <c r="E44"/>
  <c r="G44" s="1"/>
  <c r="F43"/>
  <c r="H43" s="1"/>
  <c r="E43"/>
  <c r="G43" s="1"/>
  <c r="F42"/>
  <c r="H42" s="1"/>
  <c r="E42"/>
  <c r="G42" s="1"/>
  <c r="F41"/>
  <c r="H41" s="1"/>
  <c r="E41"/>
  <c r="G41" s="1"/>
  <c r="F40"/>
  <c r="H40" s="1"/>
  <c r="E40"/>
  <c r="G40" s="1"/>
  <c r="F39"/>
  <c r="H39" s="1"/>
  <c r="E39"/>
  <c r="G39" s="1"/>
  <c r="F38"/>
  <c r="H38" s="1"/>
  <c r="E38"/>
  <c r="G38" s="1"/>
  <c r="F37"/>
  <c r="H37" s="1"/>
  <c r="E37"/>
  <c r="G37" s="1"/>
  <c r="F36"/>
  <c r="H36" s="1"/>
  <c r="H35"/>
  <c r="G35"/>
  <c r="F35"/>
  <c r="E35"/>
  <c r="F34"/>
  <c r="H34" s="1"/>
  <c r="E34"/>
  <c r="G34" s="1"/>
  <c r="H33"/>
  <c r="G33"/>
  <c r="F33"/>
  <c r="E33"/>
  <c r="H32"/>
  <c r="G32"/>
  <c r="F32"/>
  <c r="E32"/>
  <c r="F31"/>
  <c r="H31" s="1"/>
  <c r="E31"/>
  <c r="G31" s="1"/>
  <c r="F30"/>
  <c r="H30" s="1"/>
  <c r="E30"/>
  <c r="G30" s="1"/>
  <c r="F29"/>
  <c r="H29" s="1"/>
  <c r="E29"/>
  <c r="G29" s="1"/>
  <c r="F28"/>
  <c r="H28" s="1"/>
  <c r="E28"/>
  <c r="G28" s="1"/>
  <c r="F131" i="5"/>
  <c r="H131" s="1"/>
  <c r="E131"/>
  <c r="G131" s="1"/>
  <c r="H130"/>
  <c r="G130"/>
  <c r="F130"/>
  <c r="E130"/>
  <c r="F129"/>
  <c r="H129" s="1"/>
  <c r="E129"/>
  <c r="G129" s="1"/>
  <c r="H128"/>
  <c r="G128"/>
  <c r="F128"/>
  <c r="E128"/>
  <c r="H127"/>
  <c r="G127"/>
  <c r="F127"/>
  <c r="E127"/>
  <c r="F126"/>
  <c r="H126" s="1"/>
  <c r="E126"/>
  <c r="G126" s="1"/>
  <c r="H125"/>
  <c r="G125"/>
  <c r="F125"/>
  <c r="E125"/>
  <c r="F124"/>
  <c r="H124" s="1"/>
  <c r="E124"/>
  <c r="G124" s="1"/>
  <c r="H123"/>
  <c r="G123"/>
  <c r="F123"/>
  <c r="E123"/>
  <c r="F122"/>
  <c r="H122" s="1"/>
  <c r="E122"/>
  <c r="G122" s="1"/>
  <c r="F121"/>
  <c r="H121" s="1"/>
  <c r="E121"/>
  <c r="G121" s="1"/>
  <c r="F120"/>
  <c r="H120" s="1"/>
  <c r="E120"/>
  <c r="G120" s="1"/>
  <c r="F119"/>
  <c r="H119" s="1"/>
  <c r="E119"/>
  <c r="G119" s="1"/>
  <c r="F118"/>
  <c r="H118" s="1"/>
  <c r="E118"/>
  <c r="G118" s="1"/>
  <c r="F117"/>
  <c r="H117" s="1"/>
  <c r="E117"/>
  <c r="G117" s="1"/>
  <c r="F116"/>
  <c r="H116" s="1"/>
  <c r="E116"/>
  <c r="G116" s="1"/>
  <c r="F115"/>
  <c r="H115" s="1"/>
  <c r="E115"/>
  <c r="G115" s="1"/>
  <c r="F114"/>
  <c r="H114" s="1"/>
  <c r="E114"/>
  <c r="G114" s="1"/>
  <c r="F113"/>
  <c r="H113" s="1"/>
  <c r="E113"/>
  <c r="G113" s="1"/>
  <c r="F112"/>
  <c r="H112" s="1"/>
  <c r="E112"/>
  <c r="G112" s="1"/>
  <c r="F111"/>
  <c r="H111" s="1"/>
  <c r="E111"/>
  <c r="G111" s="1"/>
  <c r="F110"/>
  <c r="H110" s="1"/>
  <c r="E110"/>
  <c r="G110" s="1"/>
  <c r="F109"/>
  <c r="H109" s="1"/>
  <c r="E109"/>
  <c r="G109" s="1"/>
  <c r="F108"/>
  <c r="H108" s="1"/>
  <c r="E108"/>
  <c r="G108" s="1"/>
  <c r="F107"/>
  <c r="H107" s="1"/>
  <c r="E107"/>
  <c r="G107" s="1"/>
  <c r="H106"/>
  <c r="G106"/>
  <c r="F106"/>
  <c r="E106"/>
  <c r="F105"/>
  <c r="H105" s="1"/>
  <c r="E105"/>
  <c r="G105" s="1"/>
  <c r="F104"/>
  <c r="H104" s="1"/>
  <c r="E104"/>
  <c r="G104" s="1"/>
  <c r="F103"/>
  <c r="H103" s="1"/>
  <c r="E103"/>
  <c r="G103" s="1"/>
  <c r="F102"/>
  <c r="H102" s="1"/>
  <c r="E102"/>
  <c r="G102" s="1"/>
  <c r="F101"/>
  <c r="H101" s="1"/>
  <c r="E101"/>
  <c r="G101" s="1"/>
  <c r="F100"/>
  <c r="H100" s="1"/>
  <c r="E100"/>
  <c r="G100" s="1"/>
  <c r="F99"/>
  <c r="H99" s="1"/>
  <c r="E99"/>
  <c r="G99" s="1"/>
  <c r="F98"/>
  <c r="H98" s="1"/>
  <c r="E98"/>
  <c r="G98" s="1"/>
  <c r="H97"/>
  <c r="G97"/>
  <c r="F97"/>
  <c r="E97"/>
  <c r="F96"/>
  <c r="H96" s="1"/>
  <c r="E96"/>
  <c r="G96" s="1"/>
  <c r="F95"/>
  <c r="H95" s="1"/>
  <c r="E95"/>
  <c r="G95" s="1"/>
  <c r="F94"/>
  <c r="H94" s="1"/>
  <c r="E94"/>
  <c r="G94" s="1"/>
  <c r="F93"/>
  <c r="H93" s="1"/>
  <c r="E93"/>
  <c r="G93" s="1"/>
  <c r="F92"/>
  <c r="H92" s="1"/>
  <c r="E92"/>
  <c r="G92" s="1"/>
  <c r="F91"/>
  <c r="H91" s="1"/>
  <c r="E91"/>
  <c r="G91" s="1"/>
  <c r="H90"/>
  <c r="G90"/>
  <c r="F90"/>
  <c r="E90"/>
  <c r="F89"/>
  <c r="H89" s="1"/>
  <c r="E89"/>
  <c r="G89" s="1"/>
  <c r="F88"/>
  <c r="H88" s="1"/>
  <c r="E88"/>
  <c r="G88" s="1"/>
  <c r="F87"/>
  <c r="H87" s="1"/>
  <c r="E87"/>
  <c r="G87" s="1"/>
  <c r="F86"/>
  <c r="H86" s="1"/>
  <c r="E86"/>
  <c r="G86" s="1"/>
  <c r="H85"/>
  <c r="G85"/>
  <c r="F85"/>
  <c r="E85"/>
  <c r="H84"/>
  <c r="G84"/>
  <c r="F84"/>
  <c r="E84"/>
  <c r="F83"/>
  <c r="H83" s="1"/>
  <c r="E83"/>
  <c r="G83" s="1"/>
  <c r="F82"/>
  <c r="H82" s="1"/>
  <c r="E82"/>
  <c r="G82" s="1"/>
  <c r="F81"/>
  <c r="H81" s="1"/>
  <c r="E81"/>
  <c r="G81" s="1"/>
  <c r="H80"/>
  <c r="G80"/>
  <c r="F80"/>
  <c r="E80"/>
  <c r="F79"/>
  <c r="H79" s="1"/>
  <c r="E79"/>
  <c r="G79" s="1"/>
  <c r="F78"/>
  <c r="H78" s="1"/>
  <c r="E78"/>
  <c r="G78" s="1"/>
  <c r="F77"/>
  <c r="H77" s="1"/>
  <c r="E77"/>
  <c r="G77" s="1"/>
  <c r="F76"/>
  <c r="H76" s="1"/>
  <c r="E76"/>
  <c r="G76" s="1"/>
  <c r="F75"/>
  <c r="H75" s="1"/>
  <c r="E75"/>
  <c r="G75" s="1"/>
  <c r="H74"/>
  <c r="G74"/>
  <c r="F74"/>
  <c r="E74"/>
  <c r="F73"/>
  <c r="H73" s="1"/>
  <c r="E73"/>
  <c r="G73" s="1"/>
  <c r="F72"/>
  <c r="H72" s="1"/>
  <c r="E72"/>
  <c r="G72" s="1"/>
  <c r="F71"/>
  <c r="H71" s="1"/>
  <c r="E71"/>
  <c r="G71" s="1"/>
  <c r="F70"/>
  <c r="H70" s="1"/>
  <c r="E70"/>
  <c r="G70" s="1"/>
  <c r="F69"/>
  <c r="H69" s="1"/>
  <c r="E69"/>
  <c r="G69" s="1"/>
  <c r="F68"/>
  <c r="H68" s="1"/>
  <c r="E68"/>
  <c r="G68" s="1"/>
  <c r="F67"/>
  <c r="H67" s="1"/>
  <c r="E67"/>
  <c r="G67" s="1"/>
  <c r="H66"/>
  <c r="G66"/>
  <c r="F66"/>
  <c r="E66"/>
  <c r="F65"/>
  <c r="H65" s="1"/>
  <c r="E65"/>
  <c r="G65" s="1"/>
  <c r="F64"/>
  <c r="H64" s="1"/>
  <c r="E64"/>
  <c r="G64" s="1"/>
  <c r="F63"/>
  <c r="H63" s="1"/>
  <c r="E63"/>
  <c r="G63" s="1"/>
  <c r="H62"/>
  <c r="G62"/>
  <c r="F62"/>
  <c r="E62"/>
  <c r="H61"/>
  <c r="G61"/>
  <c r="F61"/>
  <c r="E61"/>
  <c r="F60"/>
  <c r="H60" s="1"/>
  <c r="E60"/>
  <c r="G60" s="1"/>
  <c r="F59"/>
  <c r="H59" s="1"/>
  <c r="E59"/>
  <c r="G59" s="1"/>
  <c r="F58"/>
  <c r="H58" s="1"/>
  <c r="E58"/>
  <c r="G58" s="1"/>
  <c r="F57"/>
  <c r="H57" s="1"/>
  <c r="E57"/>
  <c r="G57" s="1"/>
  <c r="H56"/>
  <c r="G56"/>
  <c r="F56"/>
  <c r="E56"/>
  <c r="F55"/>
  <c r="H55" s="1"/>
  <c r="E55"/>
  <c r="G55" s="1"/>
  <c r="F54"/>
  <c r="H54" s="1"/>
  <c r="E54"/>
  <c r="G54" s="1"/>
  <c r="F53"/>
  <c r="H53" s="1"/>
  <c r="E53"/>
  <c r="G53" s="1"/>
  <c r="F52"/>
  <c r="H52" s="1"/>
  <c r="E52"/>
  <c r="G52" s="1"/>
  <c r="H51"/>
  <c r="G51"/>
  <c r="F51"/>
  <c r="E51"/>
  <c r="F50"/>
  <c r="H50" s="1"/>
  <c r="E50"/>
  <c r="G50" s="1"/>
  <c r="F49"/>
  <c r="H49" s="1"/>
  <c r="E49"/>
  <c r="G49" s="1"/>
  <c r="H48"/>
  <c r="G48"/>
  <c r="F48"/>
  <c r="E48"/>
  <c r="H47"/>
  <c r="G47"/>
  <c r="F47"/>
  <c r="E47"/>
  <c r="F46"/>
  <c r="H46" s="1"/>
  <c r="E46"/>
  <c r="G46" s="1"/>
  <c r="F45"/>
  <c r="H45" s="1"/>
  <c r="E45"/>
  <c r="G45" s="1"/>
  <c r="F44"/>
  <c r="H44" s="1"/>
  <c r="E44"/>
  <c r="G44" s="1"/>
  <c r="F43"/>
  <c r="H43" s="1"/>
  <c r="E43"/>
  <c r="G43" s="1"/>
  <c r="F42"/>
  <c r="H42" s="1"/>
  <c r="E42"/>
  <c r="G42" s="1"/>
  <c r="F41"/>
  <c r="H41" s="1"/>
  <c r="E41"/>
  <c r="G41" s="1"/>
  <c r="H40"/>
  <c r="G40"/>
  <c r="F40"/>
  <c r="E40"/>
  <c r="F39"/>
  <c r="H39" s="1"/>
  <c r="E39"/>
  <c r="G39" s="1"/>
  <c r="F38"/>
  <c r="H38" s="1"/>
  <c r="E38"/>
  <c r="G38" s="1"/>
  <c r="H37"/>
  <c r="G37"/>
  <c r="F37"/>
  <c r="E37"/>
  <c r="F36"/>
  <c r="H36" s="1"/>
  <c r="E36"/>
  <c r="G36" s="1"/>
  <c r="F35"/>
  <c r="H35" s="1"/>
  <c r="E35"/>
  <c r="G35" s="1"/>
  <c r="H34"/>
  <c r="G34"/>
  <c r="F34"/>
  <c r="E34"/>
  <c r="F33"/>
  <c r="H33" s="1"/>
  <c r="E33"/>
  <c r="G33" s="1"/>
  <c r="H32"/>
  <c r="G32"/>
  <c r="F32"/>
  <c r="E32"/>
  <c r="H31"/>
  <c r="G31"/>
  <c r="F31"/>
  <c r="E31"/>
  <c r="H30"/>
  <c r="G30"/>
  <c r="F30"/>
  <c r="E30"/>
  <c r="F29"/>
  <c r="H29" s="1"/>
  <c r="E29"/>
  <c r="G29" s="1"/>
  <c r="F68" i="2"/>
  <c r="H68" s="1"/>
  <c r="E68"/>
  <c r="G68" s="1"/>
  <c r="F67"/>
  <c r="H67" s="1"/>
  <c r="E67"/>
  <c r="G67" s="1"/>
  <c r="F66"/>
  <c r="H66" s="1"/>
  <c r="E66"/>
  <c r="G66" s="1"/>
  <c r="F65"/>
  <c r="H65" s="1"/>
  <c r="E65"/>
  <c r="G65" s="1"/>
  <c r="F64"/>
  <c r="H64" s="1"/>
  <c r="E64"/>
  <c r="G64" s="1"/>
  <c r="F63"/>
  <c r="H63" s="1"/>
  <c r="E63"/>
  <c r="G63" s="1"/>
  <c r="F62"/>
  <c r="H62" s="1"/>
  <c r="E62"/>
  <c r="G62" s="1"/>
  <c r="H61"/>
  <c r="F61"/>
  <c r="E61"/>
  <c r="G61" s="1"/>
  <c r="F60"/>
  <c r="H60" s="1"/>
  <c r="E60"/>
  <c r="G60" s="1"/>
  <c r="H59"/>
  <c r="G59"/>
  <c r="F59"/>
  <c r="E59"/>
  <c r="F58"/>
  <c r="H58" s="1"/>
  <c r="E58"/>
  <c r="G58" s="1"/>
  <c r="F57"/>
  <c r="H57" s="1"/>
  <c r="E57"/>
  <c r="G57" s="1"/>
  <c r="F56"/>
  <c r="H56" s="1"/>
  <c r="E56"/>
  <c r="G56" s="1"/>
  <c r="F55"/>
  <c r="H55" s="1"/>
  <c r="E55"/>
  <c r="G55" s="1"/>
  <c r="F54"/>
  <c r="H54" s="1"/>
  <c r="E54"/>
  <c r="G54" s="1"/>
  <c r="F53"/>
  <c r="H53" s="1"/>
  <c r="E53"/>
  <c r="G53" s="1"/>
  <c r="F52"/>
  <c r="H52" s="1"/>
  <c r="E52"/>
  <c r="G52" s="1"/>
  <c r="F51"/>
  <c r="H51" s="1"/>
  <c r="E51"/>
  <c r="G51" s="1"/>
  <c r="F50"/>
  <c r="H50" s="1"/>
  <c r="E50"/>
  <c r="G50" s="1"/>
  <c r="H49"/>
  <c r="G49"/>
  <c r="F49"/>
  <c r="E49"/>
  <c r="F48"/>
  <c r="H48" s="1"/>
  <c r="E48"/>
  <c r="G48" s="1"/>
  <c r="H47"/>
  <c r="G47"/>
  <c r="F47"/>
  <c r="E47"/>
  <c r="F46"/>
  <c r="H46" s="1"/>
  <c r="E46"/>
  <c r="G46" s="1"/>
  <c r="F45"/>
  <c r="H45" s="1"/>
  <c r="E45"/>
  <c r="G45" s="1"/>
  <c r="E44"/>
  <c r="G44" s="1"/>
  <c r="E43"/>
  <c r="G43" s="1"/>
  <c r="E42"/>
  <c r="G42" s="1"/>
  <c r="E41"/>
  <c r="G41" s="1"/>
  <c r="H40"/>
  <c r="G40"/>
  <c r="F40"/>
  <c r="E40"/>
  <c r="F39"/>
  <c r="H39" s="1"/>
  <c r="E39"/>
  <c r="G39" s="1"/>
  <c r="F38"/>
  <c r="H38" s="1"/>
  <c r="E38"/>
  <c r="G38" s="1"/>
  <c r="H37"/>
  <c r="G37"/>
  <c r="F37"/>
  <c r="E37"/>
  <c r="F36"/>
  <c r="H36" s="1"/>
  <c r="E36"/>
  <c r="G36" s="1"/>
  <c r="E35"/>
  <c r="G35" s="1"/>
  <c r="H34"/>
  <c r="G34"/>
  <c r="F34"/>
  <c r="E34"/>
  <c r="E33"/>
  <c r="G33" s="1"/>
  <c r="E32"/>
  <c r="G32" s="1"/>
  <c r="H31"/>
  <c r="G31"/>
  <c r="F31"/>
  <c r="E31"/>
  <c r="E30"/>
  <c r="G30" s="1"/>
  <c r="E29"/>
  <c r="G29" s="1"/>
  <c r="F28"/>
  <c r="H28" s="1"/>
  <c r="E28"/>
  <c r="G28" s="1"/>
  <c r="A24"/>
  <c r="A24" i="3"/>
</calcChain>
</file>

<file path=xl/sharedStrings.xml><?xml version="1.0" encoding="utf-8"?>
<sst xmlns="http://schemas.openxmlformats.org/spreadsheetml/2006/main" count="739" uniqueCount="253">
  <si>
    <t>«Союз Текстильных Компаний»</t>
  </si>
  <si>
    <t>ШОТЛАНДКА</t>
  </si>
  <si>
    <t>Ткань сорочечная птк. 787/3 шир. 145 см.</t>
  </si>
  <si>
    <t>Ткань сорочечная птк. 787/3 шир. 95 см.</t>
  </si>
  <si>
    <t>ФУЛЕ</t>
  </si>
  <si>
    <t>Ткань сорочечная птк. С60/3-ЮА"Фуле" шир. 135 см.</t>
  </si>
  <si>
    <t>Ткань сорочечная птк. С60/3-ЮА"Фуле" шир. 90 см.</t>
  </si>
  <si>
    <t>Ткань вафельная птк. С47/1-ЮА(№20) шир. 95 см.</t>
  </si>
  <si>
    <t>Ткань вафельная птк. С47/2-ЮА(№28) шир. 95 см.</t>
  </si>
  <si>
    <t>ФЛАНЕЛЬ  плотность 160 г/м²</t>
  </si>
  <si>
    <t>ГЛАДКОКРАШЕННЫЕ</t>
  </si>
  <si>
    <t>Простыня махровая гл./кр. жак. С101/2-ЮА 215x160</t>
  </si>
  <si>
    <t>Простыня махровая гл./кр. жак. С98/2-ЮА 215x220</t>
  </si>
  <si>
    <t>ПЕСТРОТКАННЫЕ</t>
  </si>
  <si>
    <t>ПОЛОТЕНЦА МАХРОВЫЕ</t>
  </si>
  <si>
    <t>Полотенце махровое гл./кр. жак. С81-ЮА 70x140</t>
  </si>
  <si>
    <t>Полотенце махровое птк. жак. С107-ЮА 100x180</t>
  </si>
  <si>
    <t>Полотенце махровое птк. жак. С107-ЮА 100x100</t>
  </si>
  <si>
    <t>Полотенце махровое птк. жак. С107-ЮА 100x160</t>
  </si>
  <si>
    <t>Полотенце махровое птк. жак. С81-ЮА 70x140</t>
  </si>
  <si>
    <t>Полотенце махровое птк. жак. стриж. С81-ЮА 70x140</t>
  </si>
  <si>
    <t>Полотенце махровое гл./кр. жак.  С106-ЮА 50x100</t>
  </si>
  <si>
    <t>Полотенце махровое птк. жак.  С106-ЮА 50x100</t>
  </si>
  <si>
    <t>Полотенце махровое птк. жак.  С107-ЮА 100x50</t>
  </si>
  <si>
    <t>Полотенце махровое птк. жак.  С106-ЮА 50x90</t>
  </si>
  <si>
    <t>Полотенце махровое птк. жак.  С106-ЮА 50x120</t>
  </si>
  <si>
    <t>Полотенце махровое гл./кр. жак. С79-ЮА 30x60</t>
  </si>
  <si>
    <t>Полотенце махровое птк. жак.  С106-ЮА 50x35</t>
  </si>
  <si>
    <t>Полотенце махровое птк. жак.  С79-ЮА 30x60</t>
  </si>
  <si>
    <t>Полотенце махровое птк. жак.  С79-ЮА 30x80</t>
  </si>
  <si>
    <t>Полотенце махровое птк. жак.  С81-ЮА 70x40</t>
  </si>
  <si>
    <t>Салфетка махровая птк. жак.  С79-ЮА 30x30</t>
  </si>
  <si>
    <t>Полотенце махровое птк. жак.  С79-ЮА 30x50</t>
  </si>
  <si>
    <t>Ткань гобелен жак.  С96/4-ЮА "Вита" шир. 148 см.</t>
  </si>
  <si>
    <t>Ткань мебельная  жак.  С113/1-ЮА "Букет" шир. 200 см.</t>
  </si>
  <si>
    <t>Ткань мебельная  С126-ЮА "Романтика" шир.153 см.</t>
  </si>
  <si>
    <t>Ткань мебельная  С126-ЮА "Романтика" шир.228 см.</t>
  </si>
  <si>
    <t xml:space="preserve">Общество с ограниченной ответственностью </t>
  </si>
  <si>
    <t>Наименование</t>
  </si>
  <si>
    <t>Тел. (499) 641-06-71, 641-06-72</t>
  </si>
  <si>
    <t>опт от 30 тыс. руб.</t>
  </si>
  <si>
    <t xml:space="preserve"> Дилер </t>
  </si>
  <si>
    <t xml:space="preserve">Дилер </t>
  </si>
  <si>
    <t>ФЛАНЕЛЬ  плотность 180 г/м²</t>
  </si>
  <si>
    <t>Ткань мебельная "Рогожка" арт. С3001 шир. 145 см. 100% полипропилен 240г\м2</t>
  </si>
  <si>
    <t>Ткань мебельная "Рогожка" арт. С3002 шир. 145 см. 100% полиэфир  240г\м2</t>
  </si>
  <si>
    <t>Ткань мебельная "Рогожка" арт. С3003 шир. 145 см. 50% полипропилен, 50% полиэфир,  240г\м2</t>
  </si>
  <si>
    <t>Ткань мебельная "Рогожка" арт. С3004 шир. 145 см. 100% полипропилен 295г\м2</t>
  </si>
  <si>
    <t>Ткань мебельная "Рогожка" арт. С3005  шир. 145 см. 50% полипропилен, 50% полиэфир,  295г\м2</t>
  </si>
  <si>
    <t>Ткань мебельная "Рогожка" арт. С3006 шир. 145 см. 100% полиэфир 295г\м2</t>
  </si>
  <si>
    <t>Ткань гобелен жак.  С109/2-ЮА"Виктория М" шир. 207 см.</t>
  </si>
  <si>
    <t>Ткань плюш жак.  С30-ЮА шир. 150 см. (без кром.)</t>
  </si>
  <si>
    <t>Ткань плюш жак.  С30/3-ЮА шир. 160 см. (без кром.)</t>
  </si>
  <si>
    <t>Ткань мебельная ДАБЛСОФТ шир.143, 35% хлопок, 65% полиэстер, ворс 100% нейлон, плотность 610 г/кв.м</t>
  </si>
  <si>
    <t>Ткань мебельная ФЛОССИ шир.143, 35% хлопок, 65% полиэстер, ворс 100% нейлон, плотность 430 г/кв.м</t>
  </si>
  <si>
    <t>Ткань мебельная СКОТЧ-ГАРД набивной принт, шир. 143, 100% полиэстер, плотность 170 г/кв.м.</t>
  </si>
  <si>
    <t>ПРОСТЫНИ МАХРОВЫЕ</t>
  </si>
  <si>
    <t>УГОЛКИ</t>
  </si>
  <si>
    <t>Полотенце махровое для крещения с вышивкой б/а 100x100</t>
  </si>
  <si>
    <t>Полотенце махровое детское с вышивкой "Уголок" б/а (100х100)</t>
  </si>
  <si>
    <t>Полотенце "Уголок" махровое детское б/а 100x100</t>
  </si>
  <si>
    <t>ПАННО</t>
  </si>
  <si>
    <t>Панно гобеленовое б/а "Сергей Радонежский"  40х46</t>
  </si>
  <si>
    <t>Панно гобеленовое б/а "Александр Невский" 40х46</t>
  </si>
  <si>
    <t>Панно гобеленовое б/а "Матрона" 40х46</t>
  </si>
  <si>
    <t>Панно гобеленовое б/а "Богородица"  40х43</t>
  </si>
  <si>
    <t>Панно гобеленовое б/а "Николай Чудотворец"  40х50</t>
  </si>
  <si>
    <t>Панно гобеленовое б/а "Спас"  40х47</t>
  </si>
  <si>
    <t>Панно гобеленовое б/а "Петр и Феврония"  40х55</t>
  </si>
  <si>
    <t>Панно гобеленовое "Икона" б/а 40х46</t>
  </si>
  <si>
    <t>ПОКРЫВАЛА</t>
  </si>
  <si>
    <t>Покрывало декоративное гобелен С67-ЮА "Дина" с окантовкой тесьмой вязаной №178-А 150x205</t>
  </si>
  <si>
    <t>Покрывало декоративное гобелен С96-ЮА"Вита"с окантовкой тесьмой вязаной №180 145x205</t>
  </si>
  <si>
    <t>Покрывало декоративное гобелен "Романтика" с окантовкой б/а 150х110</t>
  </si>
  <si>
    <t>Покрывало декоративное гобелен С67-ЮА "Дина" с подшивкой б/а 150x110</t>
  </si>
  <si>
    <t>Покрывало декоративное гобелен С82-ЮА "Лира" с подшивкой б/а 150x205</t>
  </si>
  <si>
    <t>Покрывало декоративное гобелен "Оптимакс"  с подшивкой б/а 150x200</t>
  </si>
  <si>
    <t>Покрывало декоративное гобелен "Оптимакс"  с подшивкой б/а 200x220</t>
  </si>
  <si>
    <t>Покрывало декоративное гобелен С96-ЮА"Вита"с подшивкой б/а 145x110</t>
  </si>
  <si>
    <t>Покрывало декоративное детское гобелен С50/2-ЮА с подшивкой б/а 150x100</t>
  </si>
  <si>
    <t>Покрывало декоративное гобелен С67-ЮА "Дина" с подшивкой б/а 150x205</t>
  </si>
  <si>
    <t>Покрывало декоративное гобелен "Романтика" с окантовкой  б/а 200х220</t>
  </si>
  <si>
    <t>Покрывало декоративное гобелен "Романтика" с окантовкой  б/а 220х240</t>
  </si>
  <si>
    <t>Покрывало декоративное гобелен "Романтика" с окантовкой б/а 150х215</t>
  </si>
  <si>
    <t>Покрывало декоративное гобелен "Виктория"с подшивкой  б/а  200x220</t>
  </si>
  <si>
    <t>Покрывало декоративное гобелен "Виктория"  б/а 150x200</t>
  </si>
  <si>
    <t>ДЕКОРАТИВНЫЕ ПОДУШКИ</t>
  </si>
  <si>
    <t>Наволочка декоративная гобелен с окантовкой  №11  50x50</t>
  </si>
  <si>
    <t>САЛФЕТКИ И СТОЛЕШНИКИ</t>
  </si>
  <si>
    <t>Салфетка декоративная из ткани мебельной "Вита" 29x29</t>
  </si>
  <si>
    <t>КУХОННЫЕ НАБОРЫ И КОМПЛЕКТЫ</t>
  </si>
  <si>
    <t>Комплект полотенец вафельных  с вышивкой  "Неделька" б/а  45х70</t>
  </si>
  <si>
    <t>САЛФЕТКИ</t>
  </si>
  <si>
    <t>Салфетка птк. С125-ЮА 30х30</t>
  </si>
  <si>
    <t>КУХОННЫЕ ПОЛОТЕНЦА</t>
  </si>
  <si>
    <t>ПОЛОТЕНЦА ПРОЧИЕ</t>
  </si>
  <si>
    <t>Полотенце кухонное "Колибри" б/а 45x70</t>
  </si>
  <si>
    <t>Полотенце кухонное  "Ручеёк" б/а 45x70</t>
  </si>
  <si>
    <t>Полотенце птк. С125-ЮА 30х70</t>
  </si>
  <si>
    <t>Рушник свадебный пестротканый С125-ЮА 30х160</t>
  </si>
  <si>
    <t>ВАФЕЛЬНЫЕ</t>
  </si>
  <si>
    <t>Полотенце вафельное б/а "Рушник" 45x35</t>
  </si>
  <si>
    <t>Полотенце вафельное "Мережка" б/а 45x70</t>
  </si>
  <si>
    <t>Полотенце вафельное б/а"Рушник" 45x70</t>
  </si>
  <si>
    <t>Полотенце вафельное птк. С54/1-ЮА 45x70</t>
  </si>
  <si>
    <t>Полотенце вафельное птк. С54/2-ЮА 45x70</t>
  </si>
  <si>
    <t>РОГОЖКА</t>
  </si>
  <si>
    <t>Ткань мебельная С132-ЮА "Рогожка" шир. 145 см.</t>
  </si>
  <si>
    <t>ГОБЕЛЕНЫ</t>
  </si>
  <si>
    <t>Ткань мебельная  жак.  С112-ЮА "Мозаика" шир. 205 см.</t>
  </si>
  <si>
    <t>Ткань мебельная  С127-ЮА "Сувенирная" шир. 200 см.</t>
  </si>
  <si>
    <t>Ткань гобелен жак.  С67/4-ЮА "Дина" шир. 155 см.</t>
  </si>
  <si>
    <t>Ткань гобелен жак.  С50/3-ЮА"Покрывало" шир. 150 см.</t>
  </si>
  <si>
    <t>ПЛЮШ ПЕСТРОТКАННЫЙ</t>
  </si>
  <si>
    <t>Ткань плюш жак.  С30/4-ЮА шир. 150 см. (без кром.)</t>
  </si>
  <si>
    <t>Ткань плюш жак.  С30/5-ЮА шир. 152 см. (без кром.)</t>
  </si>
  <si>
    <t>Производитель</t>
  </si>
  <si>
    <t>Авангард</t>
  </si>
  <si>
    <t>ЯХБК</t>
  </si>
  <si>
    <t>Яртекс</t>
  </si>
  <si>
    <t>ПРОЧАЯ ПРОДУКЦИЯ</t>
  </si>
  <si>
    <t>Мебельные</t>
  </si>
  <si>
    <t>Ткань мебельная б/а "Слинги" шир. 153 см.</t>
  </si>
  <si>
    <t>Ткань сорочечная птк. 787/3 шир. 150 см.</t>
  </si>
  <si>
    <t>+КОМБИНИРОВАННЫЕ ЛЕГКИЕ ТКАНИ</t>
  </si>
  <si>
    <t>Ткань полотенечная птк. С116-ЮА "Колибри" шир. 145 см.</t>
  </si>
  <si>
    <t>Ткань полотенечная птк. С115-ЮА"Ручеёк" шир. 145 см.</t>
  </si>
  <si>
    <t>Ткань вафельная птк. С47/1-ЮА(№20) шир. 80 см.</t>
  </si>
  <si>
    <t>Ткань вафельная птк. С117-ЮА "Рушник" шир. 140 см.</t>
  </si>
  <si>
    <t>Ткань вафельная под вышивку  С119-ЮА"Мережка" шир. 145 см.</t>
  </si>
  <si>
    <t>Ткань вафельная птк. С47/3-ЮА шир. 95 см.</t>
  </si>
  <si>
    <t>МЕБЕЛЬНЫЕ ТКАНИ</t>
  </si>
  <si>
    <t>Легкие ткани</t>
  </si>
  <si>
    <t>ВАФЕЛЬНАЯ ТКАНЬ ПЕСТРОТКАННАЯ</t>
  </si>
  <si>
    <t>Ткань сорочечная шотландка С134-ЮА "Premium" шир. 150 см.</t>
  </si>
  <si>
    <t>Ткань сорочечная шотландка С135-ЮА "Premium P" шир. 150 см.</t>
  </si>
  <si>
    <t>Легкие</t>
  </si>
  <si>
    <t>Полотенце вафельное птк. С54/1-ЮА 40x70</t>
  </si>
  <si>
    <t>Полотенце махровое гл./кр. жак. С107-ЮА 100x150</t>
  </si>
  <si>
    <t>Полотенце махровое гл./кр. жак. С107-ЮА 100x180</t>
  </si>
  <si>
    <t>Полотенце махровое гл./кр. жак. С81-ЮА 70x120</t>
  </si>
  <si>
    <t>Полотенце махровое отб. жак. С81-ЮА 70x140</t>
  </si>
  <si>
    <t>Полотенце махровое отб. С121-ЮА "Гостиница" 70x140</t>
  </si>
  <si>
    <t>Полотенце махровое птк. жак. С81-ЮА 70x130</t>
  </si>
  <si>
    <t>Полотенце махровое неотбелённое жак.С81-ЮА "ЭКО" (70х140)</t>
  </si>
  <si>
    <t>Полотенце махровое гл./кр. жак. С79-ЮА 30x70</t>
  </si>
  <si>
    <t>Полотенце махровое гл./кр. жак. С79-ЮА 30x80</t>
  </si>
  <si>
    <t>Полотенце махровое гл./кр. жак. С81-ЮА 70x40</t>
  </si>
  <si>
    <t>Полотенце махровое гл./кр. жак. С81-ЮА 70x50</t>
  </si>
  <si>
    <t>Коврик махровый отб. жак. С106-ЮА (680) 50x60</t>
  </si>
  <si>
    <t>Полотенце махровое отб. жак.  С128-ЮА "Гостиница" 70x50 для ног</t>
  </si>
  <si>
    <t>Полотенце махровое отб. жак.  С79-ЮА 30x100</t>
  </si>
  <si>
    <t>Полотенце махровое отб. жак.  С79-ЮА 30x70</t>
  </si>
  <si>
    <t>Полотенце махровое отб. жак.  С81-ЮА 70x40</t>
  </si>
  <si>
    <t>Полотенце махровое отб. жак. для ног  С106-ЮА 50х60</t>
  </si>
  <si>
    <t>Салфетка махровая отб. жак. С79-ЮА 30х30</t>
  </si>
  <si>
    <t>Полотенце махровое птк. жак.  С79-ЮА 30x100</t>
  </si>
  <si>
    <t>Полотенце махровое птк. жак.  С81-ЮА 70x50</t>
  </si>
  <si>
    <t>Полотенце махровое гл./кр. жак.  С106-ЮА 50x110</t>
  </si>
  <si>
    <t>Полотенце махровое гл./кр. жак.  С106-ЮА 50x90</t>
  </si>
  <si>
    <t>Коврик махровый отб. жак. С106-ЮА 50х85</t>
  </si>
  <si>
    <t>Полотенце махровое отб. жак.  С106-ЮА 50x100</t>
  </si>
  <si>
    <t>Полотенце махровое отб. жак.  С106-ЮА 50x80</t>
  </si>
  <si>
    <t>Полотенце махровое отб. жак.  С106-ЮА 50х70</t>
  </si>
  <si>
    <t>Полотенце махровое отб. жак. С130-ЮА "Гостиница" 50x70 для ног</t>
  </si>
  <si>
    <t>Полотенце махровое отб. С122-ЮА "Гостиница" 50х100</t>
  </si>
  <si>
    <t>Полотенце махровое отб. С122-ЮА "Гостиница" 50х70</t>
  </si>
  <si>
    <t>Полотенце махровое птк. жак. С106-ЮА 50х70</t>
  </si>
  <si>
    <t>Календарь б/а</t>
  </si>
  <si>
    <t>Панно гобеленовое "Панно" С84-ЮА б/а 50х70</t>
  </si>
  <si>
    <t>Панно гобеленовое б/а "Суздаль зимой"</t>
  </si>
  <si>
    <t>Покрывало декоративное гобелен С50-ЮА с подшивкой  б/а 150х205</t>
  </si>
  <si>
    <t>Ткань тик матрацный С94/3-ЮА "Рябь" шир. 155 см.</t>
  </si>
  <si>
    <t>Махра</t>
  </si>
  <si>
    <t>ТЕХНИЧЕСКИЕ ТКАНИ ТИК</t>
  </si>
  <si>
    <t>ИЗДЕЛИЯ ДЛЯ КУХНИ</t>
  </si>
  <si>
    <t>БОЛЬШИЕ (шир. 100, 75 см)</t>
  </si>
  <si>
    <t>ПОЛОТЕНЦА БОЛЬШИЕ ПРОЧИЕ</t>
  </si>
  <si>
    <t>ОТБЕЛЕННЫЕ</t>
  </si>
  <si>
    <t>СРЕДНИЕ (шир. 100, 75, 50, 45 см)</t>
  </si>
  <si>
    <t>МАЛЫЕ (шир. 75, 50, 45, 35 см.)</t>
  </si>
  <si>
    <t>Смоленская область, г.Ярцево</t>
  </si>
  <si>
    <t>ул.Ленинская д.16</t>
  </si>
  <si>
    <t xml:space="preserve">Тел. (48143) 7-27-85, 7-28-96 </t>
  </si>
  <si>
    <t xml:space="preserve"> Тел.(49246) 2-29-48, 2-14-85</t>
  </si>
  <si>
    <t xml:space="preserve"> Владимирская область,</t>
  </si>
  <si>
    <t>г.Юрьев-Польский, ул.Революции,д.2</t>
  </si>
  <si>
    <t>2-16-61, 3-35-25</t>
  </si>
  <si>
    <r>
      <t>Тел. (</t>
    </r>
    <r>
      <rPr>
        <b/>
        <i/>
        <sz val="12"/>
        <color rgb="FF000000"/>
        <rFont val="Times New Roman"/>
        <family val="1"/>
        <charset val="204"/>
      </rPr>
      <t>48143) 3-50-48, (906)5170123</t>
    </r>
  </si>
  <si>
    <t>Фланель отбеленная 75см., Арт. Р1173</t>
  </si>
  <si>
    <t>Фланель грунт (детская, халатная, сорочка) 75см., Арт. Р1895</t>
  </si>
  <si>
    <t>Фланель отбеленная 90 см., Арт. Р1369</t>
  </si>
  <si>
    <t>Фланель б/з (детская, жен.сорочка) 90 см., Арт. Р1946</t>
  </si>
  <si>
    <t>Фланель грунт (детская, халатная, сорочка) 90 см., Арт. Р1871</t>
  </si>
  <si>
    <t>Фланель отбеленная 150 см., Арт. Р2146</t>
  </si>
  <si>
    <t>Фланель б/з (детская, жен.сорочка) 150 см., Арт. Р2140</t>
  </si>
  <si>
    <t>Фланель грунт (детская, халатная, сорочка) 150 см., Арт. Р2141</t>
  </si>
  <si>
    <t>Фланель отбеленная 75см., Арт. Р1750</t>
  </si>
  <si>
    <t>Фланель б/з (детская, жен.сорочка) 75 см., Арт. Р1751</t>
  </si>
  <si>
    <t>Фланель грунт (детская, халатная, сорочка) 75см., Арт. Р1753</t>
  </si>
  <si>
    <t>Фланель отбеленная 90 см., Арт. Р1900</t>
  </si>
  <si>
    <t>Фланель б/з (детская, жен.сорочка) 90 см., Арт. Р1901</t>
  </si>
  <si>
    <t>Фланель грунт (детская, халатная, сорочка) 90 см., Арт. Р1903</t>
  </si>
  <si>
    <t>Фланель отбеленная 150 см., Арт. Р1500</t>
  </si>
  <si>
    <t>Фланель б/з (детская, жен.сорочка) 150 см., Арт. Р1501</t>
  </si>
  <si>
    <t>Фланель грунт (детская, халатная, сорочка) 150 см., Арт. Р1503</t>
  </si>
  <si>
    <t>УТВЕРЖДАЮ</t>
  </si>
  <si>
    <t>Генеральный директор ООО "СТК"</t>
  </si>
  <si>
    <t>___________________О.Е. Мелехина</t>
  </si>
  <si>
    <t>А.А. Немов</t>
  </si>
  <si>
    <t>С О Г Л А С О В А Н О :</t>
  </si>
  <si>
    <t>ООО СТК</t>
  </si>
  <si>
    <t>Коммерческий директор</t>
  </si>
  <si>
    <t>Т.В. Батеева</t>
  </si>
  <si>
    <t>Финансовый директор</t>
  </si>
  <si>
    <t>И.В. Мусатова</t>
  </si>
  <si>
    <t>∆ опт от 30 тыс. руб.</t>
  </si>
  <si>
    <t xml:space="preserve"> ∆ Дилер </t>
  </si>
  <si>
    <t>% опт от 30 тыс. руб.</t>
  </si>
  <si>
    <t xml:space="preserve"> % Дилер </t>
  </si>
  <si>
    <t>Руководитель ФЭД</t>
  </si>
  <si>
    <t>Полотенце вафельное птк. С54/3-ЮА 45x70</t>
  </si>
  <si>
    <t>Фланель б/з (детская, жен.сорочка) 75 см., Арт. Р1945</t>
  </si>
  <si>
    <t>ШОТЛАНДКА "Premium"</t>
  </si>
  <si>
    <t>Ткань сорочечная б/а "Шотландка Premium" шир. 145 см.</t>
  </si>
  <si>
    <t>Ткань сорочечная б/а "Шотландка Premium" шир. 150 см.</t>
  </si>
  <si>
    <t>Анализ цен</t>
  </si>
  <si>
    <t>Данные на конец дня 15.02.2016</t>
  </si>
  <si>
    <t>Отбор: Номенклатура В списке Комплект полотенец вафель...; Полотенце вафельное "Мере...; Полотенце вафельное б/а "...; Полотенце вафельное б/а"Р...; Полотенце вафельное птк. С54/1-ЮА 40...; Полотенце вафельное птк. С54/1-ЮА 45...; Полотенце вафельное птк. С54/3...; Полотенце кухонное  "Руче...; Полотенце кухонное "Колиб...; Полотенце птк. С125-ЮА 30...;..., Тип цен В списке А цена Дилер 2014.11.15; А Сумма отгрузки от 30 ты..., Качество Равно 1 сорт</t>
  </si>
  <si>
    <t>Строки:  Номенклатура Иерархия</t>
  </si>
  <si>
    <t>Колонки:  Контрагент Элементы, Тип цен Элементы</t>
  </si>
  <si>
    <t>Показатели:  Цена в руб, Отклонение от цены компании в %%</t>
  </si>
  <si>
    <t>Номенклатура</t>
  </si>
  <si>
    <t>Собственные цены</t>
  </si>
  <si>
    <t>А Сумма отгрузки от 30 тыс. руб.</t>
  </si>
  <si>
    <t>А цена Дилер 2014.11.15</t>
  </si>
  <si>
    <t>Цена в руб</t>
  </si>
  <si>
    <t>ТОВАРЫ</t>
  </si>
  <si>
    <t>ГОТОВЫЕ ИЗДЕЛИЯ</t>
  </si>
  <si>
    <t>ОДЕЖДА ДЕТСКАЯ</t>
  </si>
  <si>
    <t>ИНТЕРЬЕРНАЯ ГРУППА</t>
  </si>
  <si>
    <t>ИЗДЕЛИЯ МАХРОВЫЕ</t>
  </si>
  <si>
    <t>Отбор: Номенклатура В списке Ткань полотенечная птк. С115...; Ткань полотенечная птк. С116...; Ткань вафельная под вышив...; Ткань вафельная птк. С117...; Ткань вафельная птк. С47/1-ЮА(№20) шир. 8...; Ткань вафельная птк. С47/1-ЮА(№20) шир. 9...; Ткань вафельная птк. С47/2...; Ткань вафельная птк. С47/3...; Ткань сорочечная птк. С60/3-ЮА"Фуле" шир. 1...; Ткань сорочечная птк. С60/3-ЮА"Фуле" шир. 9...;..., Тип цен В списке А цена Дилер 2014.11.15; А Сумма отгрузки от 30 ты..., Качество Равно 1 сорт</t>
  </si>
  <si>
    <t>ТКАНИ</t>
  </si>
  <si>
    <t>ТЕХНИЧЕСКИЕ ТКАНИ</t>
  </si>
  <si>
    <t>ТИК</t>
  </si>
  <si>
    <t>ЛЁГКИЕ ТКАНИ</t>
  </si>
  <si>
    <t>ВАФЕЛЬНАЯ ТКАНЬ</t>
  </si>
  <si>
    <t>ПЕСТРОТКАННАЯ</t>
  </si>
  <si>
    <t>Отбор: Номенклатура В списке Ткань мебельная б/а "Слин...; Ткань гобелен жак.  С109/...; Ткань гобелен жак.  С50/3...; Ткань гобелен жак.  С67/4...; Ткань гобелен жак.  С96/4...; Ткань мебельная  жак.  С112...; Ткань мебельная  жак.  С113...; Ткань мебельная  С126-ЮА "Романтика" шир.1...; Ткань мебельная  С126-ЮА "Романтика" шир.2...; Ткань мебельная  С127-ЮА ...;..., Тип цен В списке А цена Дилер 2014.11.15; А Сумма отгрузки от 30 ты..., Качество Равно 1 сорт</t>
  </si>
  <si>
    <t>ПЛЮШ</t>
  </si>
  <si>
    <t>ПЕСТРОТКАННЫЙ</t>
  </si>
  <si>
    <t>Прайс-лист от 15.02.2016г.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</si>
</sst>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i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4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</borders>
  <cellStyleXfs count="5">
    <xf numFmtId="0" fontId="0" fillId="0" borderId="0"/>
    <xf numFmtId="0" fontId="8" fillId="0" borderId="0"/>
    <xf numFmtId="0" fontId="10" fillId="0" borderId="0"/>
    <xf numFmtId="9" fontId="17" fillId="0" borderId="0" applyFont="0" applyFill="0" applyBorder="0" applyAlignment="0" applyProtection="0"/>
    <xf numFmtId="0" fontId="18" fillId="0" borderId="0"/>
  </cellStyleXfs>
  <cellXfs count="125">
    <xf numFmtId="0" fontId="0" fillId="0" borderId="0" xfId="0"/>
    <xf numFmtId="0" fontId="4" fillId="0" borderId="0" xfId="0" applyFont="1"/>
    <xf numFmtId="0" fontId="0" fillId="0" borderId="0" xfId="0" applyAlignment="1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right" vertical="center" wrapText="1"/>
    </xf>
    <xf numFmtId="0" fontId="0" fillId="2" borderId="0" xfId="0" applyFill="1"/>
    <xf numFmtId="0" fontId="7" fillId="0" borderId="0" xfId="0" applyFont="1" applyAlignment="1">
      <alignment horizontal="right"/>
    </xf>
    <xf numFmtId="2" fontId="1" fillId="0" borderId="3" xfId="0" applyNumberFormat="1" applyFont="1" applyBorder="1" applyAlignment="1">
      <alignment wrapText="1"/>
    </xf>
    <xf numFmtId="2" fontId="1" fillId="0" borderId="3" xfId="0" applyNumberFormat="1" applyFont="1" applyBorder="1" applyAlignment="1">
      <alignment horizontal="right" wrapText="1"/>
    </xf>
    <xf numFmtId="2" fontId="1" fillId="0" borderId="4" xfId="0" applyNumberFormat="1" applyFont="1" applyBorder="1" applyAlignment="1">
      <alignment horizontal="right" wrapText="1"/>
    </xf>
    <xf numFmtId="0" fontId="1" fillId="0" borderId="3" xfId="0" applyFont="1" applyBorder="1" applyAlignment="1">
      <alignment horizontal="left" vertical="top" wrapText="1" indent="2"/>
    </xf>
    <xf numFmtId="0" fontId="1" fillId="0" borderId="3" xfId="0" applyFont="1" applyBorder="1" applyAlignment="1">
      <alignment horizontal="left" wrapText="1" indent="2"/>
    </xf>
    <xf numFmtId="0" fontId="1" fillId="0" borderId="4" xfId="0" applyFont="1" applyBorder="1" applyAlignment="1">
      <alignment horizontal="left" wrapText="1" indent="2"/>
    </xf>
    <xf numFmtId="0" fontId="1" fillId="0" borderId="3" xfId="0" applyFont="1" applyBorder="1"/>
    <xf numFmtId="2" fontId="1" fillId="0" borderId="3" xfId="0" applyNumberFormat="1" applyFont="1" applyBorder="1" applyAlignment="1">
      <alignment horizontal="right" vertical="top" wrapText="1"/>
    </xf>
    <xf numFmtId="0" fontId="1" fillId="0" borderId="4" xfId="0" applyFont="1" applyBorder="1"/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right" vertical="top" wrapText="1"/>
    </xf>
    <xf numFmtId="0" fontId="9" fillId="3" borderId="6" xfId="1" applyNumberFormat="1" applyFont="1" applyFill="1" applyBorder="1" applyAlignment="1">
      <alignment horizontal="left" vertical="top"/>
    </xf>
    <xf numFmtId="0" fontId="0" fillId="0" borderId="3" xfId="0" applyBorder="1"/>
    <xf numFmtId="0" fontId="1" fillId="0" borderId="3" xfId="0" applyFont="1" applyBorder="1" applyAlignment="1">
      <alignment horizontal="left" vertical="top" wrapText="1"/>
    </xf>
    <xf numFmtId="2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justify" wrapText="1"/>
    </xf>
    <xf numFmtId="0" fontId="1" fillId="0" borderId="4" xfId="0" applyFont="1" applyBorder="1" applyAlignment="1">
      <alignment horizontal="justify" wrapText="1"/>
    </xf>
    <xf numFmtId="2" fontId="1" fillId="0" borderId="4" xfId="0" applyNumberFormat="1" applyFont="1" applyBorder="1" applyAlignment="1">
      <alignment horizontal="right" vertical="center"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10" fillId="0" borderId="0" xfId="2" applyAlignment="1">
      <alignment horizontal="left"/>
    </xf>
    <xf numFmtId="0" fontId="10" fillId="0" borderId="0" xfId="2"/>
    <xf numFmtId="0" fontId="10" fillId="0" borderId="0" xfId="2" applyAlignment="1">
      <alignment horizontal="left" wrapText="1"/>
    </xf>
    <xf numFmtId="0" fontId="13" fillId="0" borderId="0" xfId="0" applyFont="1" applyAlignment="1">
      <alignment horizontal="right"/>
    </xf>
    <xf numFmtId="4" fontId="13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14" fillId="0" borderId="0" xfId="0" applyFont="1"/>
    <xf numFmtId="4" fontId="0" fillId="0" borderId="0" xfId="0" applyNumberFormat="1" applyFont="1"/>
    <xf numFmtId="0" fontId="2" fillId="0" borderId="0" xfId="0" applyFont="1" applyFill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0" fontId="1" fillId="0" borderId="4" xfId="0" applyFont="1" applyBorder="1" applyAlignment="1">
      <alignment horizontal="left" vertical="top" wrapText="1" indent="2"/>
    </xf>
    <xf numFmtId="2" fontId="1" fillId="0" borderId="4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wrapText="1"/>
    </xf>
    <xf numFmtId="0" fontId="11" fillId="0" borderId="1" xfId="2" applyFont="1" applyBorder="1" applyAlignment="1">
      <alignment horizontal="left" wrapText="1"/>
    </xf>
    <xf numFmtId="0" fontId="5" fillId="0" borderId="1" xfId="2" applyFont="1" applyBorder="1" applyAlignment="1">
      <alignment horizontal="left" vertical="top" wrapText="1"/>
    </xf>
    <xf numFmtId="0" fontId="5" fillId="0" borderId="1" xfId="2" applyFont="1" applyBorder="1" applyAlignment="1">
      <alignment horizontal="right" vertical="top" wrapText="1"/>
    </xf>
    <xf numFmtId="0" fontId="0" fillId="0" borderId="7" xfId="0" applyBorder="1"/>
    <xf numFmtId="0" fontId="1" fillId="0" borderId="7" xfId="0" applyFont="1" applyBorder="1" applyAlignment="1">
      <alignment horizontal="left" vertical="top" wrapText="1"/>
    </xf>
    <xf numFmtId="2" fontId="1" fillId="0" borderId="7" xfId="0" applyNumberFormat="1" applyFont="1" applyBorder="1" applyAlignment="1">
      <alignment horizontal="right" vertical="top" wrapText="1"/>
    </xf>
    <xf numFmtId="0" fontId="0" fillId="0" borderId="4" xfId="0" applyBorder="1"/>
    <xf numFmtId="0" fontId="1" fillId="0" borderId="4" xfId="0" applyFont="1" applyBorder="1" applyAlignment="1">
      <alignment horizontal="left" vertical="top" wrapText="1"/>
    </xf>
    <xf numFmtId="0" fontId="1" fillId="0" borderId="7" xfId="0" applyFont="1" applyBorder="1"/>
    <xf numFmtId="0" fontId="1" fillId="0" borderId="7" xfId="0" applyFont="1" applyBorder="1" applyAlignment="1">
      <alignment horizontal="justify" wrapText="1"/>
    </xf>
    <xf numFmtId="2" fontId="1" fillId="0" borderId="7" xfId="0" applyNumberFormat="1" applyFont="1" applyBorder="1" applyAlignment="1">
      <alignment horizontal="right" vertical="center" wrapText="1"/>
    </xf>
    <xf numFmtId="0" fontId="1" fillId="0" borderId="7" xfId="0" applyFont="1" applyFill="1" applyBorder="1" applyAlignment="1">
      <alignment horizontal="left" wrapText="1" indent="2"/>
    </xf>
    <xf numFmtId="2" fontId="1" fillId="0" borderId="7" xfId="0" applyNumberFormat="1" applyFont="1" applyFill="1" applyBorder="1" applyAlignment="1">
      <alignment horizontal="right" wrapText="1"/>
    </xf>
    <xf numFmtId="0" fontId="1" fillId="0" borderId="7" xfId="0" applyFont="1" applyBorder="1" applyAlignment="1">
      <alignment horizontal="left" vertical="top" wrapText="1" indent="2"/>
    </xf>
    <xf numFmtId="2" fontId="1" fillId="0" borderId="4" xfId="0" applyNumberFormat="1" applyFont="1" applyBorder="1" applyAlignment="1">
      <alignment wrapText="1"/>
    </xf>
    <xf numFmtId="0" fontId="11" fillId="2" borderId="7" xfId="2" applyFont="1" applyFill="1" applyBorder="1" applyAlignment="1">
      <alignment horizontal="left" wrapText="1"/>
    </xf>
    <xf numFmtId="0" fontId="11" fillId="2" borderId="7" xfId="2" applyFont="1" applyFill="1" applyBorder="1" applyAlignment="1">
      <alignment horizontal="left" vertical="top" wrapText="1"/>
    </xf>
    <xf numFmtId="2" fontId="11" fillId="2" borderId="7" xfId="2" applyNumberFormat="1" applyFont="1" applyFill="1" applyBorder="1" applyAlignment="1">
      <alignment horizontal="right" vertical="top" wrapText="1"/>
    </xf>
    <xf numFmtId="0" fontId="11" fillId="2" borderId="4" xfId="2" applyFont="1" applyFill="1" applyBorder="1" applyAlignment="1">
      <alignment horizontal="left" wrapText="1"/>
    </xf>
    <xf numFmtId="0" fontId="11" fillId="2" borderId="4" xfId="2" applyFont="1" applyFill="1" applyBorder="1" applyAlignment="1">
      <alignment horizontal="left" vertical="top" wrapText="1"/>
    </xf>
    <xf numFmtId="4" fontId="11" fillId="2" borderId="4" xfId="2" applyNumberFormat="1" applyFont="1" applyFill="1" applyBorder="1" applyAlignment="1">
      <alignment horizontal="right" vertical="top" wrapText="1"/>
    </xf>
    <xf numFmtId="0" fontId="11" fillId="2" borderId="1" xfId="2" applyFont="1" applyFill="1" applyBorder="1" applyAlignment="1">
      <alignment horizontal="left" wrapText="1"/>
    </xf>
    <xf numFmtId="0" fontId="5" fillId="2" borderId="1" xfId="2" applyFont="1" applyFill="1" applyBorder="1" applyAlignment="1">
      <alignment horizontal="left" vertical="top" wrapText="1"/>
    </xf>
    <xf numFmtId="0" fontId="5" fillId="2" borderId="1" xfId="2" applyFont="1" applyFill="1" applyBorder="1" applyAlignment="1">
      <alignment horizontal="right" vertical="top" wrapText="1"/>
    </xf>
    <xf numFmtId="0" fontId="11" fillId="2" borderId="1" xfId="2" applyFont="1" applyFill="1" applyBorder="1" applyAlignment="1">
      <alignment horizontal="left" vertical="top" wrapText="1"/>
    </xf>
    <xf numFmtId="2" fontId="11" fillId="2" borderId="1" xfId="2" applyNumberFormat="1" applyFont="1" applyFill="1" applyBorder="1" applyAlignment="1">
      <alignment horizontal="right" vertical="top" wrapText="1"/>
    </xf>
    <xf numFmtId="2" fontId="11" fillId="2" borderId="4" xfId="2" applyNumberFormat="1" applyFont="1" applyFill="1" applyBorder="1" applyAlignment="1">
      <alignment horizontal="right" vertical="top" wrapText="1"/>
    </xf>
    <xf numFmtId="0" fontId="11" fillId="2" borderId="3" xfId="2" applyFont="1" applyFill="1" applyBorder="1" applyAlignment="1">
      <alignment horizontal="left" wrapText="1"/>
    </xf>
    <xf numFmtId="0" fontId="11" fillId="2" borderId="3" xfId="2" applyFont="1" applyFill="1" applyBorder="1" applyAlignment="1">
      <alignment horizontal="left" vertical="top" wrapText="1"/>
    </xf>
    <xf numFmtId="2" fontId="11" fillId="2" borderId="3" xfId="2" applyNumberFormat="1" applyFont="1" applyFill="1" applyBorder="1" applyAlignment="1">
      <alignment horizontal="right" vertical="top" wrapText="1"/>
    </xf>
    <xf numFmtId="2" fontId="0" fillId="0" borderId="0" xfId="0" applyNumberFormat="1"/>
    <xf numFmtId="2" fontId="10" fillId="0" borderId="0" xfId="2" applyNumberFormat="1" applyAlignment="1">
      <alignment horizontal="left" wrapText="1"/>
    </xf>
    <xf numFmtId="10" fontId="10" fillId="0" borderId="0" xfId="3" applyNumberFormat="1" applyFont="1" applyAlignment="1">
      <alignment horizontal="left" wrapText="1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left" vertical="top" wrapText="1" indent="2"/>
    </xf>
    <xf numFmtId="2" fontId="1" fillId="0" borderId="7" xfId="0" applyNumberFormat="1" applyFont="1" applyFill="1" applyBorder="1" applyAlignment="1">
      <alignment horizontal="right" vertical="top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left" vertical="top" wrapText="1" indent="2"/>
    </xf>
    <xf numFmtId="2" fontId="1" fillId="0" borderId="3" xfId="0" applyNumberFormat="1" applyFont="1" applyFill="1" applyBorder="1" applyAlignment="1">
      <alignment horizontal="right" vertical="top" wrapText="1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left" vertical="top" wrapText="1" indent="2"/>
    </xf>
    <xf numFmtId="2" fontId="1" fillId="0" borderId="4" xfId="0" applyNumberFormat="1" applyFont="1" applyFill="1" applyBorder="1" applyAlignment="1">
      <alignment horizontal="right" vertical="top" wrapText="1"/>
    </xf>
    <xf numFmtId="0" fontId="11" fillId="0" borderId="1" xfId="2" applyFont="1" applyFill="1" applyBorder="1" applyAlignment="1">
      <alignment horizontal="left" wrapText="1"/>
    </xf>
    <xf numFmtId="0" fontId="11" fillId="0" borderId="1" xfId="2" applyFont="1" applyFill="1" applyBorder="1" applyAlignment="1">
      <alignment horizontal="left" vertical="top" wrapText="1"/>
    </xf>
    <xf numFmtId="2" fontId="11" fillId="0" borderId="1" xfId="2" applyNumberFormat="1" applyFont="1" applyFill="1" applyBorder="1" applyAlignment="1">
      <alignment horizontal="right" vertical="top" wrapText="1"/>
    </xf>
    <xf numFmtId="2" fontId="10" fillId="0" borderId="0" xfId="2" applyNumberFormat="1" applyFill="1" applyAlignment="1">
      <alignment horizontal="left" wrapText="1"/>
    </xf>
    <xf numFmtId="10" fontId="10" fillId="0" borderId="0" xfId="3" applyNumberFormat="1" applyFont="1" applyFill="1" applyAlignment="1">
      <alignment horizontal="left" wrapText="1"/>
    </xf>
    <xf numFmtId="2" fontId="10" fillId="2" borderId="0" xfId="2" applyNumberFormat="1" applyFill="1" applyAlignment="1">
      <alignment horizontal="left" wrapText="1"/>
    </xf>
    <xf numFmtId="10" fontId="10" fillId="2" borderId="0" xfId="3" applyNumberFormat="1" applyFont="1" applyFill="1" applyAlignment="1">
      <alignment horizontal="left" wrapText="1"/>
    </xf>
    <xf numFmtId="0" fontId="18" fillId="0" borderId="0" xfId="4" applyAlignment="1">
      <alignment horizontal="left"/>
    </xf>
    <xf numFmtId="0" fontId="19" fillId="0" borderId="0" xfId="4" applyFont="1" applyAlignment="1">
      <alignment horizontal="centerContinuous" vertical="top" wrapText="1"/>
    </xf>
    <xf numFmtId="0" fontId="18" fillId="0" borderId="0" xfId="4"/>
    <xf numFmtId="0" fontId="18" fillId="0" borderId="0" xfId="4" applyBorder="1" applyAlignment="1">
      <alignment horizontal="left"/>
    </xf>
    <xf numFmtId="0" fontId="18" fillId="0" borderId="0" xfId="4" applyBorder="1" applyAlignment="1">
      <alignment horizontal="left" wrapText="1"/>
    </xf>
    <xf numFmtId="0" fontId="18" fillId="0" borderId="0" xfId="4" applyAlignment="1">
      <alignment horizontal="left" wrapText="1"/>
    </xf>
    <xf numFmtId="0" fontId="21" fillId="0" borderId="9" xfId="4" applyFont="1" applyBorder="1" applyAlignment="1">
      <alignment horizontal="centerContinuous" vertical="center"/>
    </xf>
    <xf numFmtId="0" fontId="21" fillId="0" borderId="10" xfId="4" applyFont="1" applyBorder="1" applyAlignment="1">
      <alignment horizontal="centerContinuous" vertical="center"/>
    </xf>
    <xf numFmtId="0" fontId="21" fillId="0" borderId="11" xfId="4" applyFont="1" applyBorder="1" applyAlignment="1">
      <alignment horizontal="center" vertical="center" wrapText="1"/>
    </xf>
    <xf numFmtId="0" fontId="21" fillId="0" borderId="12" xfId="4" applyFont="1" applyBorder="1" applyAlignment="1">
      <alignment horizontal="center" vertical="center" wrapText="1"/>
    </xf>
    <xf numFmtId="0" fontId="21" fillId="0" borderId="13" xfId="4" applyFont="1" applyBorder="1" applyAlignment="1">
      <alignment horizontal="center" vertical="center" wrapText="1"/>
    </xf>
    <xf numFmtId="0" fontId="21" fillId="0" borderId="14" xfId="4" applyFont="1" applyBorder="1" applyAlignment="1">
      <alignment horizontal="center" vertical="center" wrapText="1"/>
    </xf>
    <xf numFmtId="0" fontId="22" fillId="0" borderId="15" xfId="4" applyFont="1" applyBorder="1" applyAlignment="1">
      <alignment horizontal="left" vertical="top" wrapText="1"/>
    </xf>
    <xf numFmtId="0" fontId="23" fillId="0" borderId="11" xfId="4" applyFont="1" applyBorder="1" applyAlignment="1">
      <alignment horizontal="right" vertical="top" wrapText="1"/>
    </xf>
    <xf numFmtId="0" fontId="23" fillId="0" borderId="12" xfId="4" applyFont="1" applyBorder="1" applyAlignment="1">
      <alignment horizontal="right" vertical="top" wrapText="1"/>
    </xf>
    <xf numFmtId="0" fontId="18" fillId="0" borderId="15" xfId="4" applyBorder="1" applyAlignment="1">
      <alignment horizontal="left" vertical="top" wrapText="1"/>
    </xf>
    <xf numFmtId="2" fontId="18" fillId="0" borderId="11" xfId="4" applyNumberFormat="1" applyBorder="1" applyAlignment="1">
      <alignment horizontal="right" vertical="top" wrapText="1"/>
    </xf>
    <xf numFmtId="2" fontId="18" fillId="0" borderId="12" xfId="4" applyNumberFormat="1" applyBorder="1" applyAlignment="1">
      <alignment horizontal="right" vertical="top" wrapText="1"/>
    </xf>
    <xf numFmtId="4" fontId="18" fillId="0" borderId="11" xfId="4" applyNumberFormat="1" applyBorder="1" applyAlignment="1">
      <alignment horizontal="right" vertical="top" wrapText="1"/>
    </xf>
    <xf numFmtId="4" fontId="18" fillId="0" borderId="12" xfId="4" applyNumberFormat="1" applyBorder="1" applyAlignment="1">
      <alignment horizontal="right" vertical="top" wrapText="1"/>
    </xf>
    <xf numFmtId="0" fontId="18" fillId="0" borderId="16" xfId="4" applyBorder="1" applyAlignment="1">
      <alignment horizontal="left" vertical="top" wrapText="1"/>
    </xf>
    <xf numFmtId="2" fontId="18" fillId="0" borderId="13" xfId="4" applyNumberFormat="1" applyBorder="1" applyAlignment="1">
      <alignment horizontal="right" vertical="top" wrapText="1"/>
    </xf>
    <xf numFmtId="2" fontId="18" fillId="0" borderId="14" xfId="4" applyNumberFormat="1" applyBorder="1" applyAlignment="1">
      <alignment horizontal="right" vertical="top" wrapText="1"/>
    </xf>
    <xf numFmtId="0" fontId="6" fillId="0" borderId="2" xfId="0" applyFont="1" applyBorder="1" applyAlignment="1">
      <alignment horizontal="center" vertical="center"/>
    </xf>
    <xf numFmtId="0" fontId="20" fillId="0" borderId="8" xfId="4" applyFont="1" applyBorder="1" applyAlignment="1">
      <alignment horizontal="left" vertical="center" wrapText="1"/>
    </xf>
    <xf numFmtId="0" fontId="18" fillId="0" borderId="0" xfId="4" applyBorder="1" applyAlignment="1">
      <alignment horizontal="left" vertical="top" wrapText="1"/>
    </xf>
  </cellXfs>
  <cellStyles count="5">
    <cellStyle name="Обычный" xfId="0" builtinId="0"/>
    <cellStyle name="Обычный 2" xfId="2"/>
    <cellStyle name="Обычный 3" xfId="4"/>
    <cellStyle name="Обычный_Лист1" xfId="1"/>
    <cellStyle name="Процентный" xfId="3" builtinId="5"/>
  </cellStyles>
  <dxfs count="6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2066925</xdr:colOff>
      <xdr:row>2</xdr:row>
      <xdr:rowOff>9526</xdr:rowOff>
    </xdr:to>
    <xdr:sp macro="" textlink="">
      <xdr:nvSpPr>
        <xdr:cNvPr id="10" name="Text Box 10"/>
        <xdr:cNvSpPr txBox="1">
          <a:spLocks noChangeArrowheads="1"/>
        </xdr:cNvSpPr>
      </xdr:nvSpPr>
      <xdr:spPr bwMode="auto">
        <a:xfrm>
          <a:off x="1181100" y="381000"/>
          <a:ext cx="2066925" cy="9526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  <a:extLst>
          <a:ext uri="{91240B29-F687-4F45-9708-019B960494DF}"/>
        </a:extLst>
      </xdr:spPr>
      <xdr:txBody>
        <a:bodyPr wrap="square" lIns="90000" tIns="45000" rIns="90000" bIns="4500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ru-RU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57150</xdr:colOff>
      <xdr:row>0</xdr:row>
      <xdr:rowOff>161925</xdr:rowOff>
    </xdr:from>
    <xdr:to>
      <xdr:col>0</xdr:col>
      <xdr:colOff>1154430</xdr:colOff>
      <xdr:row>5</xdr:row>
      <xdr:rowOff>160020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61925"/>
          <a:ext cx="1097280" cy="96964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</xdr:row>
      <xdr:rowOff>66675</xdr:rowOff>
    </xdr:from>
    <xdr:to>
      <xdr:col>1</xdr:col>
      <xdr:colOff>628650</xdr:colOff>
      <xdr:row>9</xdr:row>
      <xdr:rowOff>180974</xdr:rowOff>
    </xdr:to>
    <xdr:pic>
      <xdr:nvPicPr>
        <xdr:cNvPr id="12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238250"/>
          <a:ext cx="1809750" cy="714374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10</xdr:row>
      <xdr:rowOff>19050</xdr:rowOff>
    </xdr:from>
    <xdr:to>
      <xdr:col>1</xdr:col>
      <xdr:colOff>571500</xdr:colOff>
      <xdr:row>13</xdr:row>
      <xdr:rowOff>152400</xdr:rowOff>
    </xdr:to>
    <xdr:pic>
      <xdr:nvPicPr>
        <xdr:cNvPr id="13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990725"/>
          <a:ext cx="1752600" cy="733425"/>
        </a:xfrm>
        <a:prstGeom prst="rect">
          <a:avLst/>
        </a:prstGeom>
        <a:noFill/>
        <a:ln w="1"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66675</xdr:rowOff>
    </xdr:from>
    <xdr:to>
      <xdr:col>1</xdr:col>
      <xdr:colOff>885825</xdr:colOff>
      <xdr:row>18</xdr:row>
      <xdr:rowOff>123824</xdr:rowOff>
    </xdr:to>
    <xdr:sp macro="" textlink="">
      <xdr:nvSpPr>
        <xdr:cNvPr id="14" name="Text Box 10"/>
        <xdr:cNvSpPr txBox="1">
          <a:spLocks noChangeArrowheads="1"/>
        </xdr:cNvSpPr>
      </xdr:nvSpPr>
      <xdr:spPr bwMode="auto">
        <a:xfrm>
          <a:off x="0" y="2638425"/>
          <a:ext cx="2066925" cy="1057274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  <a:extLst>
          <a:ext uri="{91240B29-F687-4F45-9708-019B960494DF}"/>
        </a:extLst>
      </xdr:spPr>
      <xdr:txBody>
        <a:bodyPr wrap="square" lIns="90000" tIns="45000" rIns="90000" bIns="4500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ru-RU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2066925</xdr:colOff>
      <xdr:row>2</xdr:row>
      <xdr:rowOff>9526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1181100" y="381000"/>
          <a:ext cx="2066925" cy="9526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  <a:extLst>
          <a:ext uri="{91240B29-F687-4F45-9708-019B960494DF}"/>
        </a:extLst>
      </xdr:spPr>
      <xdr:txBody>
        <a:bodyPr wrap="square" lIns="90000" tIns="45000" rIns="90000" bIns="4500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ru-RU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57150</xdr:colOff>
      <xdr:row>0</xdr:row>
      <xdr:rowOff>123825</xdr:rowOff>
    </xdr:from>
    <xdr:to>
      <xdr:col>0</xdr:col>
      <xdr:colOff>1154430</xdr:colOff>
      <xdr:row>5</xdr:row>
      <xdr:rowOff>121920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23825"/>
          <a:ext cx="1097280" cy="96964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</xdr:row>
      <xdr:rowOff>28575</xdr:rowOff>
    </xdr:from>
    <xdr:to>
      <xdr:col>1</xdr:col>
      <xdr:colOff>628650</xdr:colOff>
      <xdr:row>9</xdr:row>
      <xdr:rowOff>142874</xdr:rowOff>
    </xdr:to>
    <xdr:pic>
      <xdr:nvPicPr>
        <xdr:cNvPr id="11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200150"/>
          <a:ext cx="1809750" cy="714374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9</xdr:row>
      <xdr:rowOff>180975</xdr:rowOff>
    </xdr:from>
    <xdr:to>
      <xdr:col>1</xdr:col>
      <xdr:colOff>571500</xdr:colOff>
      <xdr:row>13</xdr:row>
      <xdr:rowOff>114300</xdr:rowOff>
    </xdr:to>
    <xdr:pic>
      <xdr:nvPicPr>
        <xdr:cNvPr id="12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952625"/>
          <a:ext cx="1752600" cy="733425"/>
        </a:xfrm>
        <a:prstGeom prst="rect">
          <a:avLst/>
        </a:prstGeom>
        <a:noFill/>
        <a:ln w="1"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28575</xdr:rowOff>
    </xdr:from>
    <xdr:to>
      <xdr:col>1</xdr:col>
      <xdr:colOff>885825</xdr:colOff>
      <xdr:row>18</xdr:row>
      <xdr:rowOff>85724</xdr:rowOff>
    </xdr:to>
    <xdr:sp macro="" textlink="">
      <xdr:nvSpPr>
        <xdr:cNvPr id="13" name="Text Box 10"/>
        <xdr:cNvSpPr txBox="1">
          <a:spLocks noChangeArrowheads="1"/>
        </xdr:cNvSpPr>
      </xdr:nvSpPr>
      <xdr:spPr bwMode="auto">
        <a:xfrm>
          <a:off x="0" y="2600325"/>
          <a:ext cx="2066925" cy="1057274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  <a:extLst>
          <a:ext uri="{91240B29-F687-4F45-9708-019B960494DF}"/>
        </a:extLst>
      </xdr:spPr>
      <xdr:txBody>
        <a:bodyPr wrap="square" lIns="90000" tIns="45000" rIns="90000" bIns="4500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ru-RU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2066925</xdr:colOff>
      <xdr:row>2</xdr:row>
      <xdr:rowOff>9526</xdr:rowOff>
    </xdr:to>
    <xdr:sp macro="" textlink="">
      <xdr:nvSpPr>
        <xdr:cNvPr id="5" name="Text Box 10"/>
        <xdr:cNvSpPr txBox="1">
          <a:spLocks noChangeArrowheads="1"/>
        </xdr:cNvSpPr>
      </xdr:nvSpPr>
      <xdr:spPr bwMode="auto">
        <a:xfrm>
          <a:off x="0" y="3476627"/>
          <a:ext cx="2066925" cy="1095374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  <a:extLst>
          <a:ext uri="{91240B29-F687-4F45-9708-019B960494DF}"/>
        </a:extLst>
      </xdr:spPr>
      <xdr:txBody>
        <a:bodyPr wrap="square" lIns="90000" tIns="45000" rIns="90000" bIns="4500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ru-RU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  <xdr:twoCellAnchor>
    <xdr:from>
      <xdr:col>0</xdr:col>
      <xdr:colOff>57150</xdr:colOff>
      <xdr:row>0</xdr:row>
      <xdr:rowOff>104775</xdr:rowOff>
    </xdr:from>
    <xdr:to>
      <xdr:col>0</xdr:col>
      <xdr:colOff>1154430</xdr:colOff>
      <xdr:row>5</xdr:row>
      <xdr:rowOff>102870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0" y="104775"/>
          <a:ext cx="1097280" cy="969645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6</xdr:row>
      <xdr:rowOff>9525</xdr:rowOff>
    </xdr:from>
    <xdr:to>
      <xdr:col>1</xdr:col>
      <xdr:colOff>628650</xdr:colOff>
      <xdr:row>9</xdr:row>
      <xdr:rowOff>123824</xdr:rowOff>
    </xdr:to>
    <xdr:pic>
      <xdr:nvPicPr>
        <xdr:cNvPr id="1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1181100"/>
          <a:ext cx="1809750" cy="714374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9</xdr:row>
      <xdr:rowOff>161925</xdr:rowOff>
    </xdr:from>
    <xdr:to>
      <xdr:col>1</xdr:col>
      <xdr:colOff>571500</xdr:colOff>
      <xdr:row>13</xdr:row>
      <xdr:rowOff>95250</xdr:rowOff>
    </xdr:to>
    <xdr:pic>
      <xdr:nvPicPr>
        <xdr:cNvPr id="11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1933575"/>
          <a:ext cx="1752600" cy="733425"/>
        </a:xfrm>
        <a:prstGeom prst="rect">
          <a:avLst/>
        </a:prstGeom>
        <a:noFill/>
        <a:ln w="1"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13</xdr:row>
      <xdr:rowOff>9525</xdr:rowOff>
    </xdr:from>
    <xdr:to>
      <xdr:col>1</xdr:col>
      <xdr:colOff>885825</xdr:colOff>
      <xdr:row>18</xdr:row>
      <xdr:rowOff>66674</xdr:rowOff>
    </xdr:to>
    <xdr:sp macro="" textlink="">
      <xdr:nvSpPr>
        <xdr:cNvPr id="12" name="Text Box 10"/>
        <xdr:cNvSpPr txBox="1">
          <a:spLocks noChangeArrowheads="1"/>
        </xdr:cNvSpPr>
      </xdr:nvSpPr>
      <xdr:spPr bwMode="auto">
        <a:xfrm>
          <a:off x="0" y="2581275"/>
          <a:ext cx="2066925" cy="1057274"/>
        </a:xfrm>
        <a:prstGeom prst="rect">
          <a:avLst/>
        </a:prstGeom>
        <a:blipFill dpi="0" rotWithShape="0">
          <a:blip xmlns:r="http://schemas.openxmlformats.org/officeDocument/2006/relationships" r:embed="rId1" cstate="print"/>
          <a:srcRect/>
          <a:stretch>
            <a:fillRect/>
          </a:stretch>
        </a:blipFill>
        <a:ln>
          <a:noFill/>
        </a:ln>
        <a:extLst>
          <a:ext uri="{91240B29-F687-4F45-9708-019B960494DF}"/>
        </a:extLst>
      </xdr:spPr>
      <xdr:txBody>
        <a:bodyPr wrap="square" lIns="90000" tIns="45000" rIns="90000" bIns="45000" anchor="t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ru-RU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8;&#1072;&#1081;&#1089;-&#1083;&#1080;&#1089;&#1090;%20&#1086;&#1073;&#1097;&#1080;&#1081;%2016-02-0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ахровые изделия"/>
      <sheetName val="ткани"/>
      <sheetName val="ткани мебельные"/>
      <sheetName val="Лист1"/>
    </sheetNames>
    <sheetDataSet>
      <sheetData sheetId="0">
        <row r="26">
          <cell r="B26" t="str">
            <v>ПРОСТЫНИ МАХРОВЫЕ</v>
          </cell>
          <cell r="C26">
            <v>0</v>
          </cell>
          <cell r="D26">
            <v>0</v>
          </cell>
        </row>
        <row r="27">
          <cell r="B27" t="str">
            <v>ГЛАДКОКРАШЕННЫЕ</v>
          </cell>
          <cell r="C27">
            <v>0</v>
          </cell>
          <cell r="D27">
            <v>0</v>
          </cell>
        </row>
        <row r="28">
          <cell r="B28" t="str">
            <v>Простыня махровая гл./кр. жак. С101/2-ЮА 215x160</v>
          </cell>
          <cell r="C28">
            <v>953.9</v>
          </cell>
          <cell r="D28">
            <v>834.6</v>
          </cell>
        </row>
        <row r="29">
          <cell r="B29" t="str">
            <v>Простыня махровая гл./кр. жак. С98/2-ЮА 215x220</v>
          </cell>
          <cell r="C29">
            <v>1313.3</v>
          </cell>
          <cell r="D29">
            <v>1149.0999999999999</v>
          </cell>
        </row>
        <row r="30">
          <cell r="B30" t="str">
            <v>ПОЛОТЕНЦА МАХРОВЫЕ</v>
          </cell>
          <cell r="C30">
            <v>0</v>
          </cell>
          <cell r="D30">
            <v>0</v>
          </cell>
        </row>
        <row r="31">
          <cell r="B31" t="str">
            <v>БОЛЬШИЕ (шир. 100, 75 см)</v>
          </cell>
          <cell r="C31">
            <v>0</v>
          </cell>
          <cell r="D31">
            <v>0</v>
          </cell>
        </row>
        <row r="32">
          <cell r="B32" t="str">
            <v>ПОЛОТЕНЦА БОЛЬШИЕ ПРОЧИЕ</v>
          </cell>
          <cell r="C32">
            <v>0</v>
          </cell>
          <cell r="D32">
            <v>0</v>
          </cell>
        </row>
        <row r="33">
          <cell r="B33" t="str">
            <v>Полотенце махровое неотбелённое жак.С81-ЮА "ЭКО" (70х140)</v>
          </cell>
          <cell r="C33">
            <v>320</v>
          </cell>
          <cell r="D33">
            <v>280</v>
          </cell>
        </row>
        <row r="34">
          <cell r="B34" t="str">
            <v>ГЛАДКОКРАШЕННЫЕ</v>
          </cell>
          <cell r="C34">
            <v>0</v>
          </cell>
          <cell r="D34">
            <v>0</v>
          </cell>
        </row>
        <row r="35">
          <cell r="B35" t="str">
            <v>Полотенце махровое гл./кр. жак. С81-ЮА 70x140</v>
          </cell>
          <cell r="C35">
            <v>351.1</v>
          </cell>
          <cell r="D35">
            <v>307.2</v>
          </cell>
        </row>
        <row r="36">
          <cell r="B36" t="str">
            <v>Полотенце махровое гл./кр. жак. С107-ЮА 100x180</v>
          </cell>
          <cell r="C36">
            <v>200</v>
          </cell>
          <cell r="D36">
            <v>200</v>
          </cell>
        </row>
        <row r="37">
          <cell r="B37" t="str">
            <v>ОТБЕЛЕННЫЕ</v>
          </cell>
          <cell r="C37">
            <v>0</v>
          </cell>
          <cell r="D37">
            <v>0</v>
          </cell>
        </row>
        <row r="38">
          <cell r="B38" t="str">
            <v>Полотенце махровое отб. жак. С81-ЮА 70x140</v>
          </cell>
          <cell r="C38">
            <v>331.8</v>
          </cell>
          <cell r="D38">
            <v>290.3</v>
          </cell>
        </row>
        <row r="39">
          <cell r="B39" t="str">
            <v>Полотенце махровое отб. С121-ЮА "Гостиница" 70x140</v>
          </cell>
          <cell r="C39">
            <v>352.8</v>
          </cell>
          <cell r="D39">
            <v>308.7</v>
          </cell>
        </row>
        <row r="40">
          <cell r="B40" t="str">
            <v>ПЕСТРОТКАННЫЕ</v>
          </cell>
          <cell r="C40">
            <v>0</v>
          </cell>
          <cell r="D40">
            <v>0</v>
          </cell>
        </row>
        <row r="41">
          <cell r="B41" t="str">
            <v>Полотенце махровое птк. жак. С107-ЮА 100x180</v>
          </cell>
          <cell r="C41">
            <v>608.29999999999995</v>
          </cell>
          <cell r="D41">
            <v>532.20000000000005</v>
          </cell>
        </row>
        <row r="42">
          <cell r="B42" t="str">
            <v>Полотенце махровое птк. жак. С107-ЮА 100x100</v>
          </cell>
          <cell r="C42">
            <v>338.7</v>
          </cell>
          <cell r="D42">
            <v>296.39999999999998</v>
          </cell>
        </row>
        <row r="43">
          <cell r="B43" t="str">
            <v>Полотенце махровое птк. жак. С107-ЮА 100x160</v>
          </cell>
          <cell r="C43">
            <v>539.1</v>
          </cell>
          <cell r="D43">
            <v>471.7</v>
          </cell>
        </row>
        <row r="44">
          <cell r="B44" t="str">
            <v>Полотенце махровое птк. жак. С81-ЮА 70x140</v>
          </cell>
          <cell r="C44">
            <v>359.3</v>
          </cell>
          <cell r="D44">
            <v>314.5</v>
          </cell>
        </row>
        <row r="45">
          <cell r="B45" t="str">
            <v>Полотенце махровое птк. жак. стриж. С81-ЮА 70x140</v>
          </cell>
          <cell r="C45">
            <v>404.4</v>
          </cell>
          <cell r="D45">
            <v>353.8</v>
          </cell>
        </row>
        <row r="46">
          <cell r="B46" t="str">
            <v>Полотенце махровое птк. жак. С81-ЮА 70x130</v>
          </cell>
          <cell r="C46">
            <v>359.3</v>
          </cell>
          <cell r="D46">
            <v>314.5</v>
          </cell>
        </row>
        <row r="47">
          <cell r="B47" t="str">
            <v>СРЕДНИЕ (шир. 100, 75, 50, 45 см)</v>
          </cell>
          <cell r="C47">
            <v>0</v>
          </cell>
          <cell r="D47">
            <v>0</v>
          </cell>
        </row>
        <row r="48">
          <cell r="B48" t="str">
            <v>ГЛАДКОКРАШЕННЫЕ</v>
          </cell>
          <cell r="C48">
            <v>0</v>
          </cell>
          <cell r="D48">
            <v>0</v>
          </cell>
        </row>
        <row r="49">
          <cell r="B49" t="str">
            <v>Полотенце махровое гл./кр. жак.  С106-ЮА 50x100</v>
          </cell>
          <cell r="C49">
            <v>174.2</v>
          </cell>
          <cell r="D49">
            <v>152.4</v>
          </cell>
        </row>
        <row r="50">
          <cell r="B50" t="str">
            <v>Полотенце махровое гл./кр. жак.  С106-ЮА 50x90</v>
          </cell>
          <cell r="C50">
            <v>156.69999999999999</v>
          </cell>
          <cell r="D50">
            <v>137.19999999999999</v>
          </cell>
        </row>
        <row r="51">
          <cell r="B51" t="str">
            <v>ОТБЕЛЕННЫЕ</v>
          </cell>
          <cell r="C51">
            <v>0</v>
          </cell>
          <cell r="D51">
            <v>0</v>
          </cell>
        </row>
        <row r="52">
          <cell r="B52" t="str">
            <v>Полотенце махровое отб. жак.  С106-ЮА 50x100</v>
          </cell>
          <cell r="C52">
            <v>170.6</v>
          </cell>
          <cell r="D52">
            <v>149.4</v>
          </cell>
        </row>
        <row r="53">
          <cell r="B53" t="str">
            <v>Полотенце махровое отб. С122-ЮА "Гостиница" 50х100</v>
          </cell>
          <cell r="C53">
            <v>183</v>
          </cell>
          <cell r="D53">
            <v>160.1</v>
          </cell>
        </row>
        <row r="54">
          <cell r="B54" t="str">
            <v>Полотенце махровое отб. С122-ЮА "Гостиница" 50х70</v>
          </cell>
          <cell r="C54">
            <v>119.6</v>
          </cell>
          <cell r="D54">
            <v>104.5</v>
          </cell>
        </row>
        <row r="55">
          <cell r="B55" t="str">
            <v>Полотенце махровое отб. жак. С130-ЮА "Гостиница" 50x70 для ног</v>
          </cell>
          <cell r="C55">
            <v>209.3</v>
          </cell>
          <cell r="D55">
            <v>183.2</v>
          </cell>
        </row>
        <row r="56">
          <cell r="B56" t="str">
            <v>ПЕСТРОТКАННЫЕ</v>
          </cell>
          <cell r="C56">
            <v>0</v>
          </cell>
          <cell r="D56">
            <v>0</v>
          </cell>
        </row>
        <row r="57">
          <cell r="B57" t="str">
            <v>Полотенце махровое птк. жак.  С106-ЮА 50x100</v>
          </cell>
          <cell r="C57">
            <v>176.9</v>
          </cell>
          <cell r="D57">
            <v>154.80000000000001</v>
          </cell>
        </row>
        <row r="58">
          <cell r="B58" t="str">
            <v>Полотенце махровое птк. жак.  С107-ЮА 100x50</v>
          </cell>
          <cell r="C58">
            <v>176.9</v>
          </cell>
          <cell r="D58">
            <v>154.80000000000001</v>
          </cell>
        </row>
        <row r="59">
          <cell r="B59" t="str">
            <v>Полотенце махровое птк. жак.  С106-ЮА 50x90</v>
          </cell>
          <cell r="C59">
            <v>160.4</v>
          </cell>
          <cell r="D59">
            <v>140.30000000000001</v>
          </cell>
        </row>
        <row r="60">
          <cell r="B60" t="str">
            <v>Полотенце махровое птк. жак.  С106-ЮА 50x120</v>
          </cell>
          <cell r="C60">
            <v>214.2</v>
          </cell>
          <cell r="D60">
            <v>187.5</v>
          </cell>
        </row>
        <row r="61">
          <cell r="B61" t="str">
            <v>МАЛЫЕ (шир. 75, 50, 45, 35 см.)</v>
          </cell>
          <cell r="C61">
            <v>0</v>
          </cell>
          <cell r="D61">
            <v>0</v>
          </cell>
        </row>
        <row r="62">
          <cell r="B62" t="str">
            <v>ГЛАДКОКРАШЕННЫЕ</v>
          </cell>
          <cell r="C62">
            <v>0</v>
          </cell>
          <cell r="D62">
            <v>0</v>
          </cell>
        </row>
        <row r="63">
          <cell r="B63" t="str">
            <v>Полотенце махровое гл./кр. жак. С79-ЮА 30x60</v>
          </cell>
          <cell r="C63">
            <v>76.099999999999994</v>
          </cell>
          <cell r="D63">
            <v>66.5</v>
          </cell>
        </row>
        <row r="64">
          <cell r="B64" t="str">
            <v>Полотенце махровое гл./кр. жак. С79-ЮА 30x70</v>
          </cell>
          <cell r="C64">
            <v>61.8</v>
          </cell>
          <cell r="D64">
            <v>54.1</v>
          </cell>
        </row>
        <row r="65">
          <cell r="B65" t="str">
            <v>Полотенце махровое гл./кр. жак. С81-ЮА 70x50</v>
          </cell>
          <cell r="C65">
            <v>102.3</v>
          </cell>
          <cell r="D65">
            <v>89.5</v>
          </cell>
        </row>
        <row r="66">
          <cell r="B66" t="str">
            <v>ПЕСТРОТКАННЫЕ</v>
          </cell>
          <cell r="C66">
            <v>0</v>
          </cell>
          <cell r="D66">
            <v>0</v>
          </cell>
        </row>
        <row r="67">
          <cell r="B67" t="str">
            <v>Полотенце махровое птк. жак.  С106-ЮА 50x35</v>
          </cell>
          <cell r="C67">
            <v>66.3</v>
          </cell>
          <cell r="D67">
            <v>58</v>
          </cell>
        </row>
        <row r="68">
          <cell r="B68" t="str">
            <v>Салфетка махровая птк. жак.  С79-ЮА 30x30</v>
          </cell>
          <cell r="C68">
            <v>42.8</v>
          </cell>
          <cell r="D68">
            <v>37.4</v>
          </cell>
        </row>
        <row r="69">
          <cell r="B69" t="str">
            <v>Полотенце махровое птк. жак.  С79-ЮА 30x50</v>
          </cell>
          <cell r="C69">
            <v>66.3</v>
          </cell>
          <cell r="D69">
            <v>58</v>
          </cell>
        </row>
        <row r="70">
          <cell r="B70" t="str">
            <v>Полотенце махровое птк. жак.  С81-ЮА 70x50</v>
          </cell>
          <cell r="C70">
            <v>125.5</v>
          </cell>
          <cell r="D70">
            <v>109.8</v>
          </cell>
        </row>
        <row r="71">
          <cell r="B71" t="str">
            <v>Полотенце махровое птк. жак.  С79-ЮА 30x60</v>
          </cell>
          <cell r="C71">
            <v>77.400000000000006</v>
          </cell>
          <cell r="D71">
            <v>67.8</v>
          </cell>
        </row>
        <row r="72">
          <cell r="B72" t="str">
            <v>Полотенце махровое птк. жак.  С79-ЮА 30x80</v>
          </cell>
          <cell r="C72">
            <v>102.3</v>
          </cell>
          <cell r="D72">
            <v>89.5</v>
          </cell>
        </row>
        <row r="73">
          <cell r="B73" t="str">
            <v>Полотенце махровое птк. жак.  С81-ЮА 70x40</v>
          </cell>
          <cell r="C73">
            <v>103.8</v>
          </cell>
          <cell r="D73">
            <v>90.8</v>
          </cell>
        </row>
        <row r="74">
          <cell r="B74" t="str">
            <v>ОТБЕЛЕННЫЕ</v>
          </cell>
          <cell r="C74">
            <v>0</v>
          </cell>
          <cell r="D74">
            <v>0</v>
          </cell>
        </row>
        <row r="75">
          <cell r="B75" t="str">
            <v>Салфетка махровая отб. жак. С79-ЮА 30х30</v>
          </cell>
          <cell r="C75">
            <v>40.6</v>
          </cell>
          <cell r="D75">
            <v>35.5</v>
          </cell>
        </row>
        <row r="76">
          <cell r="B76" t="str">
            <v>Полотенце махровое отб. жак.  С79-ЮА 30x70</v>
          </cell>
          <cell r="C76">
            <v>58.8</v>
          </cell>
          <cell r="D76">
            <v>51.5</v>
          </cell>
        </row>
        <row r="77">
          <cell r="B77" t="str">
            <v>Полотенце махровое отб. жак.  С81-ЮА 70x40</v>
          </cell>
          <cell r="C77">
            <v>83.1</v>
          </cell>
          <cell r="D77">
            <v>72.7</v>
          </cell>
        </row>
        <row r="78">
          <cell r="B78" t="str">
            <v>Полотенце махровое отб. жак.  С128-ЮА "Гостиница" 70x50 для ног</v>
          </cell>
          <cell r="C78">
            <v>209.3</v>
          </cell>
          <cell r="D78">
            <v>183.2</v>
          </cell>
        </row>
        <row r="79">
          <cell r="B79" t="str">
            <v>Полотенце махровое отб. жак. для ног  С106-ЮА 50х60</v>
          </cell>
          <cell r="C79">
            <v>165.9</v>
          </cell>
          <cell r="D79">
            <v>145.19999999999999</v>
          </cell>
        </row>
        <row r="80">
          <cell r="B80" t="str">
            <v>УГОЛКИ</v>
          </cell>
          <cell r="C80">
            <v>0</v>
          </cell>
          <cell r="D80">
            <v>0</v>
          </cell>
        </row>
        <row r="81">
          <cell r="B81" t="str">
            <v>Полотенце махровое для крещения с вышивкой б/а 100x100</v>
          </cell>
          <cell r="C81">
            <v>410.5</v>
          </cell>
          <cell r="D81">
            <v>359</v>
          </cell>
        </row>
        <row r="82">
          <cell r="B82" t="str">
            <v>Полотенце махровое детское с вышивкой "Уголок" б/а (100х100)</v>
          </cell>
          <cell r="C82">
            <v>433</v>
          </cell>
          <cell r="D82">
            <v>378.8</v>
          </cell>
        </row>
        <row r="83">
          <cell r="B83" t="str">
            <v>Полотенце "Уголок" махровое детское б/а 100x100</v>
          </cell>
          <cell r="C83">
            <v>433</v>
          </cell>
          <cell r="D83">
            <v>378.8</v>
          </cell>
        </row>
        <row r="84">
          <cell r="B84" t="str">
            <v>КУХОННЫЕ ПОЛОТЕНЦА</v>
          </cell>
          <cell r="C84">
            <v>0</v>
          </cell>
          <cell r="D84">
            <v>0</v>
          </cell>
        </row>
        <row r="85">
          <cell r="B85" t="str">
            <v>ПОЛОТЕНЦА ПРОЧИЕ</v>
          </cell>
          <cell r="C85">
            <v>0</v>
          </cell>
          <cell r="D85">
            <v>0</v>
          </cell>
        </row>
        <row r="86">
          <cell r="B86" t="str">
            <v>Полотенце кухонное "Колибри" б/а 45x70</v>
          </cell>
          <cell r="C86">
            <v>44.4</v>
          </cell>
          <cell r="D86">
            <v>38.799999999999997</v>
          </cell>
        </row>
        <row r="87">
          <cell r="B87" t="str">
            <v>Полотенце кухонное  "Ручеёк" б/а 45x70</v>
          </cell>
          <cell r="C87">
            <v>44.4</v>
          </cell>
          <cell r="D87">
            <v>38.799999999999997</v>
          </cell>
        </row>
        <row r="88">
          <cell r="B88" t="str">
            <v>Полотенце птк. С125-ЮА 30х70</v>
          </cell>
          <cell r="C88">
            <v>54.1</v>
          </cell>
          <cell r="D88">
            <v>47.3</v>
          </cell>
        </row>
        <row r="89">
          <cell r="B89" t="str">
            <v>Рушник свадебный пестротканый С125-ЮА 30х160</v>
          </cell>
          <cell r="C89">
            <v>125.9</v>
          </cell>
          <cell r="D89">
            <v>110.2</v>
          </cell>
        </row>
        <row r="90">
          <cell r="B90" t="str">
            <v>ВАФЕЛЬНЫЕ</v>
          </cell>
          <cell r="C90">
            <v>0</v>
          </cell>
          <cell r="D90">
            <v>0</v>
          </cell>
        </row>
        <row r="91">
          <cell r="B91" t="str">
            <v>Полотенце вафельное птк. С54/3-ЮА 45x70</v>
          </cell>
          <cell r="C91">
            <v>33.200000000000003</v>
          </cell>
          <cell r="D91">
            <v>29</v>
          </cell>
        </row>
        <row r="92">
          <cell r="B92" t="str">
            <v>Полотенце вафельное б/а "Рушник" 45x35</v>
          </cell>
          <cell r="C92">
            <v>27.6</v>
          </cell>
          <cell r="D92">
            <v>24.2</v>
          </cell>
        </row>
        <row r="93">
          <cell r="B93" t="str">
            <v>Полотенце вафельное птк. С54/1-ЮА 45x70</v>
          </cell>
          <cell r="C93">
            <v>43.5</v>
          </cell>
          <cell r="D93">
            <v>38.1</v>
          </cell>
        </row>
        <row r="94">
          <cell r="B94" t="str">
            <v>Полотенце вафельное "Мережка" б/а 45x70</v>
          </cell>
          <cell r="C94">
            <v>44.4</v>
          </cell>
          <cell r="D94">
            <v>38.799999999999997</v>
          </cell>
        </row>
        <row r="95">
          <cell r="B95" t="str">
            <v>Полотенце вафельное б/а"Рушник" 45x70</v>
          </cell>
          <cell r="C95">
            <v>44.4</v>
          </cell>
          <cell r="D95">
            <v>38.799999999999997</v>
          </cell>
        </row>
        <row r="96">
          <cell r="B96" t="str">
            <v>Полотенце вафельное птк. С54/1-ЮА 40x70</v>
          </cell>
          <cell r="C96">
            <v>43.5</v>
          </cell>
          <cell r="D96">
            <v>38</v>
          </cell>
        </row>
        <row r="97">
          <cell r="B97" t="str">
            <v>ПАННО</v>
          </cell>
          <cell r="C97">
            <v>0</v>
          </cell>
          <cell r="D97">
            <v>0</v>
          </cell>
        </row>
        <row r="98">
          <cell r="B98" t="str">
            <v>Панно гобеленовое б/а "Сергей Радонежский"  40х46</v>
          </cell>
          <cell r="C98">
            <v>353.8</v>
          </cell>
          <cell r="D98">
            <v>309.60000000000002</v>
          </cell>
        </row>
        <row r="99">
          <cell r="B99" t="str">
            <v>Панно гобеленовое "Икона" б/а 40х46</v>
          </cell>
          <cell r="C99">
            <v>337</v>
          </cell>
          <cell r="D99">
            <v>294.89999999999998</v>
          </cell>
        </row>
        <row r="100">
          <cell r="B100" t="str">
            <v>Панно гобеленовое б/а "Богородица"  40х43</v>
          </cell>
          <cell r="C100">
            <v>353.8</v>
          </cell>
          <cell r="D100">
            <v>309.60000000000002</v>
          </cell>
        </row>
        <row r="101">
          <cell r="B101" t="str">
            <v>Панно гобеленовое б/а "Николай Чудотворец"  40х50</v>
          </cell>
          <cell r="C101">
            <v>353.8</v>
          </cell>
          <cell r="D101">
            <v>309.60000000000002</v>
          </cell>
        </row>
        <row r="102">
          <cell r="B102" t="str">
            <v>Панно гобеленовое б/а "Спас"  40х47</v>
          </cell>
          <cell r="C102">
            <v>353.8</v>
          </cell>
          <cell r="D102">
            <v>309.60000000000002</v>
          </cell>
        </row>
        <row r="103">
          <cell r="B103" t="str">
            <v>Панно гобеленовое б/а "Петр и Феврония"  40х55</v>
          </cell>
          <cell r="C103">
            <v>353.8</v>
          </cell>
          <cell r="D103">
            <v>309.60000000000002</v>
          </cell>
        </row>
        <row r="104">
          <cell r="B104" t="str">
            <v>Панно гобеленовое б/а "Александр Невский" 40х46</v>
          </cell>
          <cell r="C104">
            <v>353.8</v>
          </cell>
          <cell r="D104">
            <v>309.60000000000002</v>
          </cell>
        </row>
        <row r="105">
          <cell r="B105" t="str">
            <v>Панно гобеленовое б/а "Матрона" 40х46</v>
          </cell>
          <cell r="C105">
            <v>337</v>
          </cell>
          <cell r="D105">
            <v>294.89999999999998</v>
          </cell>
        </row>
        <row r="106">
          <cell r="B106" t="str">
            <v>ПОКРЫВАЛА</v>
          </cell>
          <cell r="C106">
            <v>0</v>
          </cell>
          <cell r="D106">
            <v>0</v>
          </cell>
        </row>
        <row r="107">
          <cell r="B107" t="str">
            <v>Покрывало декоративное гобелен С67-ЮА "Дина" с окантовкой тесьмой вязаной №178-А 150x205</v>
          </cell>
          <cell r="C107">
            <v>538.70000000000005</v>
          </cell>
          <cell r="D107">
            <v>471.3</v>
          </cell>
        </row>
        <row r="108">
          <cell r="B108" t="str">
            <v>Покрывало декоративное гобелен "Виктория"с подшивкой  б/а  200x220</v>
          </cell>
          <cell r="C108">
            <v>834.3</v>
          </cell>
          <cell r="D108">
            <v>730</v>
          </cell>
        </row>
        <row r="109">
          <cell r="B109" t="str">
            <v>Покрывало декоративное гобелен "Виктория"  б/а 150x200</v>
          </cell>
          <cell r="C109">
            <v>579.29999999999995</v>
          </cell>
          <cell r="D109">
            <v>506.9</v>
          </cell>
        </row>
        <row r="110">
          <cell r="B110" t="str">
            <v>Покрывало декоративное гобелен С96-ЮА"Вита"с окантовкой тесьмой вязаной №180 145x205</v>
          </cell>
          <cell r="C110">
            <v>559</v>
          </cell>
          <cell r="D110">
            <v>489.1</v>
          </cell>
        </row>
        <row r="111">
          <cell r="B111" t="str">
            <v>Покрывало декоративное гобелен С96-ЮА"Вита"с подшивкой б/а 145x110</v>
          </cell>
          <cell r="C111">
            <v>306.39999999999998</v>
          </cell>
          <cell r="D111">
            <v>268.10000000000002</v>
          </cell>
        </row>
        <row r="112">
          <cell r="B112" t="str">
            <v>Покрывало декоративное детское гобелен С50/2-ЮА с подшивкой б/а 150x100</v>
          </cell>
          <cell r="C112">
            <v>216.7</v>
          </cell>
          <cell r="D112">
            <v>189.6</v>
          </cell>
        </row>
        <row r="113">
          <cell r="B113" t="str">
            <v>Покрывало декоративное гобелен С67-ЮА "Дина" с подшивкой б/а 150x205</v>
          </cell>
          <cell r="C113">
            <v>493.7</v>
          </cell>
          <cell r="D113">
            <v>432</v>
          </cell>
        </row>
        <row r="114">
          <cell r="B114" t="str">
            <v>Покрывало декоративное гобелен "Оптимакс"  с подшивкой б/а 150x200</v>
          </cell>
          <cell r="C114">
            <v>606.9</v>
          </cell>
          <cell r="D114">
            <v>531</v>
          </cell>
        </row>
        <row r="115">
          <cell r="B115" t="str">
            <v>Покрывало декоративное гобелен "Оптимакс"  с подшивкой б/а 200x220</v>
          </cell>
          <cell r="C115">
            <v>887</v>
          </cell>
          <cell r="D115">
            <v>776.1</v>
          </cell>
        </row>
        <row r="116">
          <cell r="B116" t="str">
            <v>Покрывало декоративное гобелен С82-ЮА "Лира" с подшивкой б/а 150x205</v>
          </cell>
          <cell r="C116">
            <v>362.4</v>
          </cell>
          <cell r="D116">
            <v>348.1</v>
          </cell>
        </row>
        <row r="117">
          <cell r="B117" t="str">
            <v>Покрывало декоративное гобелен С67-ЮА "Дина" с подшивкой б/а 150x110</v>
          </cell>
          <cell r="C117">
            <v>283.10000000000002</v>
          </cell>
          <cell r="D117">
            <v>247.7</v>
          </cell>
        </row>
        <row r="118">
          <cell r="B118" t="str">
            <v>Покрывало декоративное гобелен С50-ЮА с подшивкой  б/а 150х205</v>
          </cell>
          <cell r="C118">
            <v>374.7</v>
          </cell>
          <cell r="D118">
            <v>327.8</v>
          </cell>
        </row>
        <row r="119">
          <cell r="B119" t="str">
            <v>Покрывало декоративное гобелен "Романтика" с окантовкой б/а 150х110</v>
          </cell>
          <cell r="C119">
            <v>318</v>
          </cell>
          <cell r="D119">
            <v>278.3</v>
          </cell>
        </row>
        <row r="120">
          <cell r="B120" t="str">
            <v>Покрывало декоративное гобелен "Романтика" с окантовкой б/а 150х215</v>
          </cell>
          <cell r="C120">
            <v>592.5</v>
          </cell>
          <cell r="D120">
            <v>518.5</v>
          </cell>
        </row>
        <row r="121">
          <cell r="B121" t="str">
            <v>Покрывало декоративное гобелен "Романтика" с окантовкой  б/а 200х220</v>
          </cell>
          <cell r="C121">
            <v>634.20000000000005</v>
          </cell>
          <cell r="D121">
            <v>554.9</v>
          </cell>
        </row>
        <row r="122">
          <cell r="B122" t="str">
            <v>Покрывало декоративное гобелен "Романтика" с окантовкой  б/а 220х240</v>
          </cell>
          <cell r="C122">
            <v>749.6</v>
          </cell>
          <cell r="D122">
            <v>655.9</v>
          </cell>
        </row>
        <row r="123">
          <cell r="B123" t="str">
            <v>ДЕКОРАТИВНЫЕ ПОДУШКИ</v>
          </cell>
          <cell r="C123">
            <v>0</v>
          </cell>
          <cell r="D123">
            <v>0</v>
          </cell>
        </row>
        <row r="124">
          <cell r="B124" t="str">
            <v>Наволочка декоративная гобелен с окантовкой  №11  50x50</v>
          </cell>
          <cell r="C124">
            <v>152.5</v>
          </cell>
          <cell r="D124">
            <v>133.4</v>
          </cell>
        </row>
        <row r="125">
          <cell r="B125" t="str">
            <v>САЛФЕТКИ И СТОЛЕШНИКИ</v>
          </cell>
          <cell r="C125">
            <v>0</v>
          </cell>
          <cell r="D125">
            <v>0</v>
          </cell>
        </row>
        <row r="126">
          <cell r="B126" t="str">
            <v>Салфетка декоративная из ткани мебельной "Вита" 29x29</v>
          </cell>
          <cell r="C126">
            <v>36.200000000000003</v>
          </cell>
          <cell r="D126">
            <v>31.6</v>
          </cell>
        </row>
        <row r="127">
          <cell r="B127" t="str">
            <v>ИЗДЕЛИЯ ДЛЯ КУХНИ</v>
          </cell>
          <cell r="C127">
            <v>0</v>
          </cell>
          <cell r="D127">
            <v>0</v>
          </cell>
        </row>
        <row r="128">
          <cell r="B128" t="str">
            <v>КУХОННЫЕ НАБОРЫ И КОМПЛЕКТЫ</v>
          </cell>
          <cell r="C128">
            <v>0</v>
          </cell>
          <cell r="D128">
            <v>0</v>
          </cell>
        </row>
        <row r="129">
          <cell r="B129" t="str">
            <v>Комплект полотенец вафельных  с вышивкой  "Неделька" б/а  45х70</v>
          </cell>
          <cell r="C129">
            <v>381.2</v>
          </cell>
          <cell r="D129">
            <v>333.5</v>
          </cell>
        </row>
        <row r="130">
          <cell r="B130" t="str">
            <v>САЛФЕТКИ</v>
          </cell>
          <cell r="C130">
            <v>0</v>
          </cell>
          <cell r="D130">
            <v>0</v>
          </cell>
        </row>
        <row r="131">
          <cell r="B131" t="str">
            <v>Салфетка птк. С125-ЮА 30х30</v>
          </cell>
          <cell r="C131">
            <v>25.6</v>
          </cell>
          <cell r="D131">
            <v>23.9</v>
          </cell>
        </row>
        <row r="133">
          <cell r="B133">
            <v>0</v>
          </cell>
          <cell r="C133">
            <v>0</v>
          </cell>
          <cell r="D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</row>
        <row r="136">
          <cell r="B136">
            <v>0</v>
          </cell>
          <cell r="C136">
            <v>0</v>
          </cell>
          <cell r="D136" t="str">
            <v>Т.Ю. Неткачева</v>
          </cell>
        </row>
        <row r="137">
          <cell r="B137">
            <v>0</v>
          </cell>
          <cell r="C137">
            <v>0</v>
          </cell>
          <cell r="D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</row>
        <row r="139">
          <cell r="B139">
            <v>0</v>
          </cell>
          <cell r="C139">
            <v>0</v>
          </cell>
          <cell r="D139" t="str">
            <v>Т.В. Батеева</v>
          </cell>
        </row>
        <row r="140">
          <cell r="B140">
            <v>0</v>
          </cell>
          <cell r="C140">
            <v>0</v>
          </cell>
          <cell r="D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</row>
        <row r="142">
          <cell r="B142">
            <v>0</v>
          </cell>
          <cell r="C142">
            <v>0</v>
          </cell>
          <cell r="D142" t="str">
            <v>И.В. Мусатова</v>
          </cell>
        </row>
        <row r="143">
          <cell r="D143">
            <v>0</v>
          </cell>
        </row>
        <row r="144">
          <cell r="D144">
            <v>0</v>
          </cell>
        </row>
        <row r="145">
          <cell r="D145" t="str">
            <v>А.А. Немов</v>
          </cell>
        </row>
      </sheetData>
      <sheetData sheetId="1">
        <row r="28">
          <cell r="B28" t="str">
            <v>Ткань сорочечная птк. 787/3 шир. 145 см.</v>
          </cell>
          <cell r="C28">
            <v>113.3</v>
          </cell>
          <cell r="D28">
            <v>99.1</v>
          </cell>
        </row>
        <row r="29">
          <cell r="B29" t="str">
            <v>Ткань сорочечная птк. 787/3 шир. 95 см.</v>
          </cell>
          <cell r="C29">
            <v>75.2</v>
          </cell>
          <cell r="D29">
            <v>65.8</v>
          </cell>
        </row>
        <row r="30">
          <cell r="B30" t="str">
            <v>Ткань сорочечная птк. 787/3 шир. 150 см.</v>
          </cell>
          <cell r="C30">
            <v>117.1</v>
          </cell>
          <cell r="D30">
            <v>102.5</v>
          </cell>
        </row>
        <row r="31">
          <cell r="B31" t="str">
            <v>ШОТЛАНДКА "Premium"</v>
          </cell>
          <cell r="C31">
            <v>0</v>
          </cell>
          <cell r="D31">
            <v>0</v>
          </cell>
        </row>
        <row r="32">
          <cell r="B32" t="str">
            <v>Ткань сорочечная б/а "Шотландка Premium" шир. 145 см.</v>
          </cell>
          <cell r="C32">
            <v>186.7</v>
          </cell>
          <cell r="D32">
            <v>163.4</v>
          </cell>
        </row>
        <row r="33">
          <cell r="B33" t="str">
            <v>Ткань сорочечная б/а "Шотландка Premium" шир. 150 см.</v>
          </cell>
          <cell r="C33">
            <v>193.1</v>
          </cell>
          <cell r="D33">
            <v>169</v>
          </cell>
        </row>
        <row r="34">
          <cell r="B34" t="str">
            <v>ФУЛЕ</v>
          </cell>
          <cell r="C34">
            <v>0</v>
          </cell>
          <cell r="D34">
            <v>0</v>
          </cell>
        </row>
        <row r="35">
          <cell r="B35" t="str">
            <v>Ткань сорочечная птк. С60/3-ЮА"Фуле" шир. 135 см.</v>
          </cell>
          <cell r="C35">
            <v>140</v>
          </cell>
          <cell r="D35">
            <v>122.5</v>
          </cell>
        </row>
        <row r="36">
          <cell r="B36" t="str">
            <v>Ткань сорочечная птк. С60/3-ЮА"Фуле" шир. 90 см.</v>
          </cell>
          <cell r="C36">
            <v>95</v>
          </cell>
          <cell r="D36">
            <v>83.1</v>
          </cell>
        </row>
        <row r="37">
          <cell r="B37" t="str">
            <v>+КОМБИНИРОВАННЫЕ ЛЕГКИЕ ТКАНИ</v>
          </cell>
          <cell r="C37">
            <v>0</v>
          </cell>
          <cell r="D37">
            <v>0</v>
          </cell>
        </row>
        <row r="38">
          <cell r="B38" t="str">
            <v>Ткань полотенечная птк. С116-ЮА "Колибри" шир. 145 см.</v>
          </cell>
          <cell r="C38">
            <v>102</v>
          </cell>
          <cell r="D38">
            <v>102</v>
          </cell>
        </row>
        <row r="39">
          <cell r="B39" t="str">
            <v>Ткань полотенечная птк. С115-ЮА"Ручеёк" шир. 145 см.</v>
          </cell>
          <cell r="C39">
            <v>102</v>
          </cell>
          <cell r="D39">
            <v>102</v>
          </cell>
        </row>
        <row r="40">
          <cell r="B40" t="str">
            <v>ВАФЕЛЬНАЯ ТКАНЬ ПЕСТРОТКАННАЯ</v>
          </cell>
          <cell r="C40">
            <v>0</v>
          </cell>
          <cell r="D40">
            <v>0</v>
          </cell>
        </row>
        <row r="41">
          <cell r="B41" t="str">
            <v>Ткань вафельная птк. С47/1-ЮА(№20) шир. 80 см.</v>
          </cell>
          <cell r="C41">
            <v>47.4</v>
          </cell>
          <cell r="D41">
            <v>47.4</v>
          </cell>
        </row>
        <row r="42">
          <cell r="B42" t="str">
            <v>Ткань вафельная птк. С47/1-ЮА(№20) шир. 95 см.</v>
          </cell>
          <cell r="C42">
            <v>86.4</v>
          </cell>
          <cell r="D42">
            <v>75.599999999999994</v>
          </cell>
        </row>
        <row r="43">
          <cell r="B43" t="str">
            <v>Ткань вафельная птк. С47/2-ЮА(№28) шир. 95 см.</v>
          </cell>
          <cell r="C43">
            <v>58.8</v>
          </cell>
          <cell r="D43">
            <v>51.5</v>
          </cell>
        </row>
        <row r="44">
          <cell r="B44" t="str">
            <v>Ткань вафельная птк. С117-ЮА "Рушник" шир. 140 см.</v>
          </cell>
          <cell r="C44">
            <v>99</v>
          </cell>
          <cell r="D44">
            <v>99</v>
          </cell>
        </row>
        <row r="45">
          <cell r="B45" t="str">
            <v>Ткань вафельная под вышивку  С119-ЮА"Мережка" шир. 145 см.</v>
          </cell>
          <cell r="C45">
            <v>102.4</v>
          </cell>
          <cell r="D45">
            <v>102.4</v>
          </cell>
        </row>
        <row r="46">
          <cell r="B46" t="str">
            <v>Ткань вафельная птк. С47/3-ЮА шир. 95 см.</v>
          </cell>
          <cell r="C46">
            <v>58.8</v>
          </cell>
          <cell r="D46">
            <v>51.5</v>
          </cell>
        </row>
        <row r="47">
          <cell r="B47" t="str">
            <v>ТЕХНИЧЕСКИЕ ТКАНИ ТИК</v>
          </cell>
          <cell r="C47">
            <v>0</v>
          </cell>
          <cell r="D47">
            <v>0</v>
          </cell>
        </row>
        <row r="48">
          <cell r="B48" t="str">
            <v>Ткань тик матрацный С94/3-ЮА "Рябь" шир. 155 см.</v>
          </cell>
          <cell r="C48">
            <v>76.3</v>
          </cell>
          <cell r="D48">
            <v>66.7</v>
          </cell>
        </row>
        <row r="49">
          <cell r="B49" t="str">
            <v>ФЛАНЕЛЬ  плотность 180 г/м²</v>
          </cell>
          <cell r="C49">
            <v>0</v>
          </cell>
          <cell r="D49">
            <v>0</v>
          </cell>
        </row>
        <row r="50">
          <cell r="B50" t="str">
            <v>Фланель отбеленная 75см., Арт. Р1173</v>
          </cell>
          <cell r="C50">
            <v>43</v>
          </cell>
          <cell r="D50">
            <v>41</v>
          </cell>
        </row>
        <row r="51">
          <cell r="B51" t="str">
            <v>Фланель б/з (детская, жен.сорочка) 75 см., Арт. Р1945</v>
          </cell>
          <cell r="C51">
            <v>47</v>
          </cell>
          <cell r="D51">
            <v>42</v>
          </cell>
        </row>
        <row r="52">
          <cell r="B52" t="str">
            <v>Фланель грунт (детская, халатная, сорочка) 75см., Арт. Р1895</v>
          </cell>
          <cell r="C52">
            <v>48</v>
          </cell>
          <cell r="D52">
            <v>43</v>
          </cell>
        </row>
        <row r="53">
          <cell r="B53" t="str">
            <v>Фланель отбеленная 90 см., Арт. Р1369</v>
          </cell>
          <cell r="C53">
            <v>58</v>
          </cell>
          <cell r="D53">
            <v>55</v>
          </cell>
        </row>
        <row r="54">
          <cell r="B54" t="str">
            <v>Фланель б/з (детская, жен.сорочка) 90 см., Арт. Р1946</v>
          </cell>
          <cell r="C54">
            <v>60</v>
          </cell>
          <cell r="D54">
            <v>52</v>
          </cell>
        </row>
        <row r="55">
          <cell r="B55" t="str">
            <v>Фланель грунт (детская, халатная, сорочка) 90 см., Арт. Р1871</v>
          </cell>
          <cell r="C55">
            <v>63</v>
          </cell>
          <cell r="D55">
            <v>55</v>
          </cell>
        </row>
        <row r="56">
          <cell r="B56" t="str">
            <v>Фланель отбеленная 150 см., Арт. Р2146</v>
          </cell>
          <cell r="C56">
            <v>79</v>
          </cell>
          <cell r="D56">
            <v>74</v>
          </cell>
        </row>
        <row r="57">
          <cell r="B57" t="str">
            <v>Фланель б/з (детская, жен.сорочка) 150 см., Арт. Р2140</v>
          </cell>
          <cell r="C57">
            <v>84</v>
          </cell>
          <cell r="D57">
            <v>76</v>
          </cell>
        </row>
        <row r="58">
          <cell r="B58" t="str">
            <v>Фланель грунт (детская, халатная, сорочка) 150 см., Арт. Р2141</v>
          </cell>
          <cell r="C58">
            <v>89</v>
          </cell>
          <cell r="D58">
            <v>78.5</v>
          </cell>
        </row>
        <row r="59">
          <cell r="B59" t="str">
            <v>ФЛАНЕЛЬ  плотность 160 г/м²</v>
          </cell>
          <cell r="C59">
            <v>0</v>
          </cell>
          <cell r="D59">
            <v>0</v>
          </cell>
        </row>
        <row r="60">
          <cell r="B60" t="str">
            <v>Фланель отбеленная 75см., Арт. Р1750</v>
          </cell>
          <cell r="C60">
            <v>41</v>
          </cell>
          <cell r="D60">
            <v>39</v>
          </cell>
        </row>
        <row r="61">
          <cell r="B61" t="str">
            <v>Фланель б/з (детская, жен.сорочка) 75 см., Арт. Р1751</v>
          </cell>
          <cell r="C61">
            <v>42</v>
          </cell>
          <cell r="D61">
            <v>40</v>
          </cell>
        </row>
        <row r="62">
          <cell r="B62" t="str">
            <v>Фланель грунт (детская, халатная, сорочка) 75см., Арт. Р1753</v>
          </cell>
          <cell r="C62">
            <v>43</v>
          </cell>
          <cell r="D62">
            <v>41</v>
          </cell>
        </row>
        <row r="63">
          <cell r="B63" t="str">
            <v>Фланель отбеленная 90 см., Арт. Р1900</v>
          </cell>
          <cell r="C63">
            <v>56</v>
          </cell>
          <cell r="D63">
            <v>54</v>
          </cell>
        </row>
        <row r="64">
          <cell r="B64" t="str">
            <v>Фланель б/з (детская, жен.сорочка) 90 см., Арт. Р1901</v>
          </cell>
          <cell r="C64">
            <v>59</v>
          </cell>
          <cell r="D64">
            <v>56</v>
          </cell>
        </row>
        <row r="65">
          <cell r="B65" t="str">
            <v>Фланель грунт (детская, халатная, сорочка) 90 см., Арт. Р1903</v>
          </cell>
          <cell r="C65">
            <v>60</v>
          </cell>
          <cell r="D65">
            <v>57</v>
          </cell>
        </row>
        <row r="66">
          <cell r="B66" t="str">
            <v>Фланель отбеленная 150 см., Арт. Р1500</v>
          </cell>
          <cell r="C66">
            <v>77</v>
          </cell>
          <cell r="D66">
            <v>74</v>
          </cell>
        </row>
        <row r="67">
          <cell r="B67" t="str">
            <v>Фланель б/з (детская, жен.сорочка) 150 см., Арт. Р1501</v>
          </cell>
          <cell r="C67">
            <v>79</v>
          </cell>
          <cell r="D67">
            <v>73</v>
          </cell>
        </row>
        <row r="68">
          <cell r="B68" t="str">
            <v>Фланель грунт (детская, халатная, сорочка) 150 см., Арт. Р1503</v>
          </cell>
          <cell r="C68">
            <v>84</v>
          </cell>
          <cell r="D68">
            <v>77</v>
          </cell>
        </row>
        <row r="70">
          <cell r="B70">
            <v>0</v>
          </cell>
          <cell r="C70">
            <v>0</v>
          </cell>
          <cell r="D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</row>
        <row r="73">
          <cell r="B73">
            <v>0</v>
          </cell>
          <cell r="C73">
            <v>0</v>
          </cell>
          <cell r="D73" t="str">
            <v>Т.Ю. Неткачева</v>
          </cell>
        </row>
        <row r="74">
          <cell r="B74">
            <v>0</v>
          </cell>
          <cell r="C74">
            <v>0</v>
          </cell>
          <cell r="D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</row>
        <row r="76">
          <cell r="B76">
            <v>0</v>
          </cell>
          <cell r="C76">
            <v>0</v>
          </cell>
          <cell r="D76" t="str">
            <v>Т.В. Батеева</v>
          </cell>
        </row>
        <row r="77">
          <cell r="B77">
            <v>0</v>
          </cell>
          <cell r="C77">
            <v>0</v>
          </cell>
          <cell r="D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</row>
        <row r="79">
          <cell r="B79">
            <v>0</v>
          </cell>
          <cell r="C79">
            <v>0</v>
          </cell>
          <cell r="D79" t="str">
            <v>И.В. Мусатова</v>
          </cell>
        </row>
        <row r="80">
          <cell r="B80">
            <v>0</v>
          </cell>
          <cell r="C80">
            <v>0</v>
          </cell>
          <cell r="D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</row>
        <row r="82">
          <cell r="B82">
            <v>0</v>
          </cell>
          <cell r="C82">
            <v>0</v>
          </cell>
          <cell r="D82" t="str">
            <v>А.А. Немов</v>
          </cell>
        </row>
      </sheetData>
      <sheetData sheetId="2">
        <row r="28">
          <cell r="B28" t="str">
            <v>Ткань мебельная С132-ЮА "Рогожка" шир. 145 см.</v>
          </cell>
          <cell r="C28">
            <v>240</v>
          </cell>
          <cell r="D28">
            <v>210</v>
          </cell>
        </row>
        <row r="29">
          <cell r="B29" t="str">
            <v>Ткань мебельная "Рогожка" арт. С3001 шир. 145 см. 100% полипропилен 240г\м2</v>
          </cell>
          <cell r="C29">
            <v>200</v>
          </cell>
          <cell r="D29">
            <v>180</v>
          </cell>
        </row>
        <row r="30">
          <cell r="B30" t="str">
            <v>Ткань мебельная "Рогожка" арт. С3002 шир. 145 см. 100% полиэфир  240г\м2</v>
          </cell>
          <cell r="C30">
            <v>200</v>
          </cell>
          <cell r="D30">
            <v>180</v>
          </cell>
        </row>
        <row r="31">
          <cell r="B31" t="str">
            <v>Ткань мебельная "Рогожка" арт. С3003 шир. 145 см. 50% полипропилен, 50% полиэфир,  240г\м2</v>
          </cell>
          <cell r="C31">
            <v>190</v>
          </cell>
          <cell r="D31">
            <v>180</v>
          </cell>
        </row>
        <row r="32">
          <cell r="B32" t="str">
            <v>Ткань мебельная "Рогожка" арт. С3004 шир. 145 см. 100% полипропилен 295г\м2</v>
          </cell>
          <cell r="C32">
            <v>0</v>
          </cell>
          <cell r="D32">
            <v>0</v>
          </cell>
        </row>
        <row r="33">
          <cell r="B33" t="str">
            <v>Ткань мебельная "Рогожка" арт. С3005  шир. 145 см. 50% полипропилен, 50% полиэфир,  295г\м2</v>
          </cell>
          <cell r="C33">
            <v>0</v>
          </cell>
          <cell r="D33">
            <v>0</v>
          </cell>
        </row>
        <row r="34">
          <cell r="B34" t="str">
            <v>Ткань мебельная "Рогожка" арт. С3006 шир. 145 см. 100% полиэфир 295г\м2</v>
          </cell>
          <cell r="C34">
            <v>250</v>
          </cell>
          <cell r="D34">
            <v>230</v>
          </cell>
        </row>
        <row r="35">
          <cell r="B35" t="str">
            <v>ГОБЕЛЕНЫ</v>
          </cell>
          <cell r="C35">
            <v>0</v>
          </cell>
          <cell r="D35">
            <v>0</v>
          </cell>
        </row>
        <row r="36">
          <cell r="B36" t="str">
            <v>Ткань гобелен жак.  С109/2-ЮА"Виктория М" шир. 207 см.</v>
          </cell>
          <cell r="C36">
            <v>367.4</v>
          </cell>
          <cell r="D36">
            <v>321.5</v>
          </cell>
        </row>
        <row r="37">
          <cell r="B37" t="str">
            <v>Ткань гобелен жак.  С96/4-ЮА "Вита" шир. 148 см.</v>
          </cell>
          <cell r="C37">
            <v>227</v>
          </cell>
          <cell r="D37">
            <v>198.6</v>
          </cell>
        </row>
        <row r="38">
          <cell r="B38" t="str">
            <v>Ткань гобелен жак.  С67/4-ЮА "Дина" шир. 155 см.</v>
          </cell>
          <cell r="C38">
            <v>231.2</v>
          </cell>
          <cell r="D38">
            <v>202.3</v>
          </cell>
        </row>
        <row r="39">
          <cell r="B39" t="str">
            <v>Ткань мебельная  жак.  С113/1-ЮА "Букет" шир. 200 см.</v>
          </cell>
          <cell r="C39">
            <v>398.1</v>
          </cell>
          <cell r="D39">
            <v>348.3</v>
          </cell>
        </row>
        <row r="40">
          <cell r="B40" t="str">
            <v>Ткань мебельная  С126-ЮА "Романтика" шир.228 см.</v>
          </cell>
          <cell r="C40">
            <v>300.5</v>
          </cell>
          <cell r="D40">
            <v>262.89999999999998</v>
          </cell>
        </row>
        <row r="41">
          <cell r="B41" t="str">
            <v>Ткань мебельная  С126-ЮА "Романтика" шир.153 см.</v>
          </cell>
          <cell r="C41">
            <v>225.3</v>
          </cell>
          <cell r="D41">
            <v>197.1</v>
          </cell>
        </row>
        <row r="42">
          <cell r="B42" t="str">
            <v>Ткань мебельная  жак.  С112-ЮА "Мозаика" шир. 205 см.</v>
          </cell>
          <cell r="C42">
            <v>398.1</v>
          </cell>
          <cell r="D42">
            <v>348.3</v>
          </cell>
        </row>
        <row r="43">
          <cell r="B43" t="str">
            <v>Ткань мебельная  С127-ЮА "Сувенирная" шир. 200 см.</v>
          </cell>
          <cell r="C43">
            <v>453.6</v>
          </cell>
          <cell r="D43">
            <v>396.9</v>
          </cell>
        </row>
        <row r="44">
          <cell r="B44" t="str">
            <v>Ткань гобелен жак.  С50/3-ЮА"Покрывало" шир. 150 см.</v>
          </cell>
          <cell r="C44">
            <v>142.6</v>
          </cell>
          <cell r="D44">
            <v>142.6</v>
          </cell>
        </row>
        <row r="45">
          <cell r="B45" t="str">
            <v>ПЛЮШ ПЕСТРОТКАННЫЙ</v>
          </cell>
          <cell r="C45">
            <v>0</v>
          </cell>
          <cell r="D45">
            <v>0</v>
          </cell>
        </row>
        <row r="46">
          <cell r="B46" t="str">
            <v>Ткань плюш жак.  С30-ЮА шир. 150 см. (без кром.)</v>
          </cell>
          <cell r="C46">
            <v>300</v>
          </cell>
          <cell r="D46">
            <v>262.5</v>
          </cell>
        </row>
        <row r="47">
          <cell r="B47" t="str">
            <v>Ткань плюш жак.  С30/3-ЮА шир. 160 см. (без кром.)</v>
          </cell>
          <cell r="C47">
            <v>312.5</v>
          </cell>
          <cell r="D47">
            <v>273.39999999999998</v>
          </cell>
        </row>
        <row r="48">
          <cell r="B48" t="str">
            <v>Ткань плюш жак.  С30/4-ЮА шир. 150 см. (без кром.)</v>
          </cell>
          <cell r="C48">
            <v>300</v>
          </cell>
          <cell r="D48">
            <v>262.5</v>
          </cell>
        </row>
        <row r="49">
          <cell r="B49" t="str">
            <v>Ткань плюш жак.  С30/5-ЮА шир. 152 см. (без кром.)</v>
          </cell>
          <cell r="C49">
            <v>300</v>
          </cell>
          <cell r="D49">
            <v>262.5</v>
          </cell>
        </row>
        <row r="50">
          <cell r="B50" t="str">
            <v>ПРОЧАЯ ПРОДУКЦИЯ</v>
          </cell>
          <cell r="C50">
            <v>0</v>
          </cell>
          <cell r="D50">
            <v>0</v>
          </cell>
        </row>
        <row r="51">
          <cell r="B51" t="str">
            <v>Ткань мебельная ДАБЛСОФТ шир.143, 35% хлопок, 65% полиэстер, ворс 100% нейлон, плотность 610 г/кв.м</v>
          </cell>
          <cell r="C51">
            <v>550</v>
          </cell>
          <cell r="D51">
            <v>510</v>
          </cell>
        </row>
        <row r="52">
          <cell r="B52" t="str">
            <v>Ткань мебельная ФЛОССИ шир.143, 35% хлопок, 65% полиэстер, ворс 100% нейлон, плотность 430 г/кв.м</v>
          </cell>
          <cell r="C52">
            <v>357</v>
          </cell>
          <cell r="D52">
            <v>329</v>
          </cell>
        </row>
        <row r="53">
          <cell r="B53" t="str">
            <v>Ткань мебельная СКОТЧ-ГАРД набивной принт, шир. 143, 100% полиэстер, плотность 170 г/кв.м.</v>
          </cell>
          <cell r="C53">
            <v>190</v>
          </cell>
          <cell r="D53">
            <v>170</v>
          </cell>
        </row>
        <row r="55">
          <cell r="B55">
            <v>0</v>
          </cell>
          <cell r="C55">
            <v>0</v>
          </cell>
          <cell r="D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</row>
        <row r="58">
          <cell r="B58">
            <v>0</v>
          </cell>
          <cell r="C58">
            <v>0</v>
          </cell>
          <cell r="D58" t="str">
            <v>Т.Ю. Неткачева</v>
          </cell>
        </row>
        <row r="59">
          <cell r="B59">
            <v>0</v>
          </cell>
          <cell r="C59">
            <v>0</v>
          </cell>
          <cell r="D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</row>
        <row r="61">
          <cell r="B61">
            <v>0</v>
          </cell>
          <cell r="C61">
            <v>0</v>
          </cell>
          <cell r="D61" t="str">
            <v>Т.В. Батеева</v>
          </cell>
        </row>
        <row r="62">
          <cell r="B62">
            <v>0</v>
          </cell>
          <cell r="C62">
            <v>0</v>
          </cell>
          <cell r="D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</row>
        <row r="64">
          <cell r="B64">
            <v>0</v>
          </cell>
          <cell r="C64">
            <v>0</v>
          </cell>
          <cell r="D64" t="str">
            <v>И.В. Мусатова</v>
          </cell>
        </row>
        <row r="65">
          <cell r="B65">
            <v>0</v>
          </cell>
          <cell r="C65">
            <v>0</v>
          </cell>
          <cell r="D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</row>
        <row r="67">
          <cell r="B67">
            <v>0</v>
          </cell>
          <cell r="C67">
            <v>0</v>
          </cell>
          <cell r="D67" t="str">
            <v>А.А. Немов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H155"/>
  <sheetViews>
    <sheetView topLeftCell="A15" zoomScaleNormal="100" workbookViewId="0">
      <selection activeCell="B27" sqref="B27"/>
    </sheetView>
  </sheetViews>
  <sheetFormatPr defaultColWidth="8.7109375" defaultRowHeight="11.45" customHeight="1" outlineLevelRow="3" outlineLevelCol="1"/>
  <cols>
    <col min="1" max="1" width="17.7109375" style="34" customWidth="1"/>
    <col min="2" max="2" width="60.7109375" style="34" customWidth="1"/>
    <col min="3" max="3" width="16.7109375" style="34" customWidth="1"/>
    <col min="4" max="4" width="16.7109375" style="34" customWidth="1" collapsed="1"/>
    <col min="5" max="8" width="16.7109375" style="35" hidden="1" customWidth="1" outlineLevel="1"/>
    <col min="9" max="16384" width="8.7109375" style="35"/>
  </cols>
  <sheetData>
    <row r="1" spans="2:8" customFormat="1" ht="15" customHeight="1">
      <c r="B1" s="1"/>
      <c r="D1" s="2"/>
      <c r="E1" s="2"/>
      <c r="F1" s="2"/>
      <c r="G1" s="2"/>
      <c r="H1" s="2"/>
    </row>
    <row r="2" spans="2:8" customFormat="1" ht="15" customHeight="1">
      <c r="D2" s="8" t="s">
        <v>37</v>
      </c>
      <c r="E2" s="2"/>
      <c r="F2" s="2"/>
      <c r="G2" s="2"/>
      <c r="H2" s="2"/>
    </row>
    <row r="3" spans="2:8" customFormat="1" ht="15.75">
      <c r="D3" s="8" t="s">
        <v>0</v>
      </c>
    </row>
    <row r="4" spans="2:8" customFormat="1" ht="15.75">
      <c r="D4" s="8" t="s">
        <v>39</v>
      </c>
      <c r="E4" s="2"/>
    </row>
    <row r="5" spans="2:8" customFormat="1" ht="15"/>
    <row r="6" spans="2:8" customFormat="1" ht="15.75">
      <c r="D6" s="8" t="s">
        <v>181</v>
      </c>
    </row>
    <row r="7" spans="2:8" customFormat="1" ht="15.75">
      <c r="D7" s="8" t="s">
        <v>182</v>
      </c>
    </row>
    <row r="8" spans="2:8" customFormat="1" ht="15.75">
      <c r="D8" s="8" t="s">
        <v>183</v>
      </c>
    </row>
    <row r="9" spans="2:8" customFormat="1" ht="15.75">
      <c r="D9" s="8"/>
    </row>
    <row r="10" spans="2:8" customFormat="1" ht="15.75">
      <c r="D10" s="8" t="s">
        <v>185</v>
      </c>
    </row>
    <row r="11" spans="2:8" customFormat="1" ht="15.75">
      <c r="C11" s="3"/>
      <c r="D11" s="8" t="s">
        <v>186</v>
      </c>
      <c r="E11" s="3"/>
      <c r="F11" s="3"/>
    </row>
    <row r="12" spans="2:8" customFormat="1" ht="15.75">
      <c r="C12" s="3"/>
      <c r="D12" s="8" t="s">
        <v>184</v>
      </c>
      <c r="E12" s="3"/>
      <c r="F12" s="3"/>
    </row>
    <row r="13" spans="2:8" customFormat="1" ht="15.75">
      <c r="C13" s="3"/>
      <c r="D13" s="8" t="s">
        <v>187</v>
      </c>
      <c r="E13" s="3"/>
      <c r="F13" s="3"/>
    </row>
    <row r="14" spans="2:8" customFormat="1" ht="15.75">
      <c r="C14" s="3"/>
      <c r="D14" s="8"/>
      <c r="E14" s="3"/>
      <c r="F14" s="3"/>
    </row>
    <row r="15" spans="2:8" customFormat="1" ht="15.75">
      <c r="C15" s="3"/>
      <c r="D15" s="8" t="s">
        <v>181</v>
      </c>
      <c r="E15" s="3"/>
      <c r="F15" s="3"/>
    </row>
    <row r="16" spans="2:8" customFormat="1" ht="15.75">
      <c r="C16" s="3"/>
      <c r="D16" s="8" t="s">
        <v>182</v>
      </c>
      <c r="E16" s="3"/>
      <c r="F16" s="3"/>
    </row>
    <row r="17" spans="1:8" customFormat="1" ht="15.75">
      <c r="C17" s="3"/>
      <c r="D17" s="8" t="s">
        <v>188</v>
      </c>
      <c r="E17" s="3"/>
      <c r="F17" s="3"/>
    </row>
    <row r="18" spans="1:8" customFormat="1" ht="15.75">
      <c r="C18" s="3"/>
      <c r="D18" s="3"/>
      <c r="E18" s="3"/>
      <c r="F18" s="3"/>
    </row>
    <row r="19" spans="1:8" customFormat="1" ht="18.75">
      <c r="C19" s="3"/>
      <c r="D19" s="37" t="s">
        <v>206</v>
      </c>
      <c r="E19" s="3"/>
      <c r="F19" s="3"/>
    </row>
    <row r="20" spans="1:8" customFormat="1" ht="18.75">
      <c r="C20" s="3"/>
      <c r="D20" s="37" t="s">
        <v>207</v>
      </c>
      <c r="E20" s="3"/>
      <c r="F20" s="3"/>
    </row>
    <row r="21" spans="1:8" customFormat="1" ht="18.75">
      <c r="C21" s="3"/>
      <c r="D21" s="37" t="s">
        <v>208</v>
      </c>
      <c r="E21" s="3"/>
      <c r="F21" s="3"/>
    </row>
    <row r="22" spans="1:8" customFormat="1" ht="15.75">
      <c r="C22" s="3"/>
      <c r="D22" s="3"/>
      <c r="E22" s="3"/>
      <c r="F22" s="3"/>
    </row>
    <row r="23" spans="1:8" customFormat="1" ht="15.75">
      <c r="C23" s="3"/>
      <c r="D23" s="3"/>
      <c r="E23" s="3"/>
      <c r="F23" s="3"/>
    </row>
    <row r="24" spans="1:8" s="36" customFormat="1" ht="15" customHeight="1">
      <c r="A24" s="122" t="s">
        <v>252</v>
      </c>
      <c r="B24" s="122"/>
      <c r="C24" s="122"/>
      <c r="D24" s="122"/>
    </row>
    <row r="25" spans="1:8" s="36" customFormat="1" ht="31.5" customHeight="1">
      <c r="A25" s="49" t="s">
        <v>116</v>
      </c>
      <c r="B25" s="49" t="s">
        <v>38</v>
      </c>
      <c r="C25" s="4" t="s">
        <v>40</v>
      </c>
      <c r="D25" s="4" t="s">
        <v>41</v>
      </c>
      <c r="E25" s="4" t="s">
        <v>216</v>
      </c>
      <c r="F25" s="4" t="s">
        <v>217</v>
      </c>
      <c r="G25" s="4" t="s">
        <v>218</v>
      </c>
      <c r="H25" s="4" t="s">
        <v>219</v>
      </c>
    </row>
    <row r="26" spans="1:8" s="36" customFormat="1" ht="15.75" customHeight="1">
      <c r="A26" s="50"/>
      <c r="B26" s="51" t="s">
        <v>56</v>
      </c>
      <c r="C26" s="52"/>
      <c r="D26" s="52"/>
    </row>
    <row r="27" spans="1:8" s="36" customFormat="1" ht="15.75" customHeight="1">
      <c r="A27" s="50"/>
      <c r="B27" s="51" t="s">
        <v>10</v>
      </c>
      <c r="C27" s="52"/>
      <c r="D27" s="52"/>
    </row>
    <row r="28" spans="1:8" s="36" customFormat="1" ht="15.75" customHeight="1" outlineLevel="1">
      <c r="A28" s="65" t="s">
        <v>117</v>
      </c>
      <c r="B28" s="66" t="s">
        <v>11</v>
      </c>
      <c r="C28" s="67">
        <f>VLOOKUP(B28,'Авангард махра'!$B$11:$D$500,2,0)</f>
        <v>953.9</v>
      </c>
      <c r="D28" s="67">
        <f>VLOOKUP(B28,'Авангард махра'!$B$11:$D$500,3,0)</f>
        <v>834.6</v>
      </c>
      <c r="E28" s="81">
        <f>C28-VLOOKUP($B28,'[1]махровые изделия'!$B$26:$D$500,2,0)</f>
        <v>0</v>
      </c>
      <c r="F28" s="81">
        <f>D28-VLOOKUP($B28,'[1]махровые изделия'!$B$26:$D$500,3,0)</f>
        <v>0</v>
      </c>
      <c r="G28" s="82">
        <f>IF(VLOOKUP($B28,'[1]махровые изделия'!$B$26:$D$500,2,0)=0,0,E28/VLOOKUP($B28,'[1]махровые изделия'!$B$26:$D$500,2,0))</f>
        <v>0</v>
      </c>
      <c r="H28" s="82">
        <f>IF(VLOOKUP($B28,'[1]махровые изделия'!$B$26:$D$500,3,0)=0,0,F28/VLOOKUP($B28,'[1]махровые изделия'!$B$26:$D$500,3,0))</f>
        <v>0</v>
      </c>
    </row>
    <row r="29" spans="1:8" s="36" customFormat="1" ht="15.75" customHeight="1" outlineLevel="1">
      <c r="A29" s="68" t="s">
        <v>117</v>
      </c>
      <c r="B29" s="69" t="s">
        <v>12</v>
      </c>
      <c r="C29" s="70">
        <f>VLOOKUP(B29,'Авангард махра'!$B$11:$D$500,2,0)</f>
        <v>1313.3</v>
      </c>
      <c r="D29" s="70">
        <f>VLOOKUP(B29,'Авангард махра'!$B$11:$D$500,3,0)</f>
        <v>1149.0999999999999</v>
      </c>
      <c r="E29" s="81">
        <f>C29-VLOOKUP($B29,'[1]махровые изделия'!$B$26:$D$500,2,0)</f>
        <v>0</v>
      </c>
      <c r="F29" s="81">
        <f>D29-VLOOKUP($B29,'[1]махровые изделия'!$B$26:$D$500,3,0)</f>
        <v>0</v>
      </c>
      <c r="G29" s="82">
        <f>IF(VLOOKUP($B29,'[1]махровые изделия'!$B$26:$D$500,2,0)=0,0,E29/VLOOKUP($B29,'[1]махровые изделия'!$B$26:$D$500,2,0))</f>
        <v>0</v>
      </c>
      <c r="H29" s="82">
        <f>IF(VLOOKUP($B29,'[1]махровые изделия'!$B$26:$D$500,3,0)=0,0,F29/VLOOKUP($B29,'[1]махровые изделия'!$B$26:$D$500,3,0))</f>
        <v>0</v>
      </c>
    </row>
    <row r="30" spans="1:8" s="36" customFormat="1" ht="15.75" customHeight="1">
      <c r="A30" s="71"/>
      <c r="B30" s="72" t="s">
        <v>14</v>
      </c>
      <c r="C30" s="73"/>
      <c r="D30" s="73"/>
      <c r="E30" s="81">
        <f>C30-VLOOKUP($B30,'[1]махровые изделия'!$B$26:$D$500,2,0)</f>
        <v>0</v>
      </c>
      <c r="F30" s="81">
        <f>D30-VLOOKUP($B30,'[1]махровые изделия'!$B$26:$D$500,3,0)</f>
        <v>0</v>
      </c>
      <c r="G30" s="82">
        <f>IF(VLOOKUP($B30,'[1]махровые изделия'!$B$26:$D$500,2,0)=0,0,E30/VLOOKUP($B30,'[1]махровые изделия'!$B$26:$D$500,2,0))</f>
        <v>0</v>
      </c>
      <c r="H30" s="82">
        <f>IF(VLOOKUP($B30,'[1]махровые изделия'!$B$26:$D$500,3,0)=0,0,F30/VLOOKUP($B30,'[1]махровые изделия'!$B$26:$D$500,3,0))</f>
        <v>0</v>
      </c>
    </row>
    <row r="31" spans="1:8" s="36" customFormat="1" ht="15.75" customHeight="1" outlineLevel="1">
      <c r="A31" s="71"/>
      <c r="B31" s="72" t="s">
        <v>176</v>
      </c>
      <c r="C31" s="73"/>
      <c r="D31" s="73"/>
      <c r="E31" s="81">
        <f>C31-VLOOKUP($B31,'[1]махровые изделия'!$B$26:$D$500,2,0)</f>
        <v>0</v>
      </c>
      <c r="F31" s="81">
        <f>D31-VLOOKUP($B31,'[1]махровые изделия'!$B$26:$D$500,3,0)</f>
        <v>0</v>
      </c>
      <c r="G31" s="82">
        <f>IF(VLOOKUP($B31,'[1]махровые изделия'!$B$26:$D$500,2,0)=0,0,E31/VLOOKUP($B31,'[1]махровые изделия'!$B$26:$D$500,2,0))</f>
        <v>0</v>
      </c>
      <c r="H31" s="82">
        <f>IF(VLOOKUP($B31,'[1]махровые изделия'!$B$26:$D$500,3,0)=0,0,F31/VLOOKUP($B31,'[1]махровые изделия'!$B$26:$D$500,3,0))</f>
        <v>0</v>
      </c>
    </row>
    <row r="32" spans="1:8" s="36" customFormat="1" ht="15.75" customHeight="1" outlineLevel="2">
      <c r="A32" s="71"/>
      <c r="B32" s="72" t="s">
        <v>177</v>
      </c>
      <c r="C32" s="73"/>
      <c r="D32" s="73"/>
      <c r="E32" s="81">
        <f>C32-VLOOKUP($B32,'[1]махровые изделия'!$B$26:$D$500,2,0)</f>
        <v>0</v>
      </c>
      <c r="F32" s="81">
        <f>D32-VLOOKUP($B32,'[1]махровые изделия'!$B$26:$D$500,3,0)</f>
        <v>0</v>
      </c>
      <c r="G32" s="82">
        <f>IF(VLOOKUP($B32,'[1]махровые изделия'!$B$26:$D$500,2,0)=0,0,E32/VLOOKUP($B32,'[1]махровые изделия'!$B$26:$D$500,2,0))</f>
        <v>0</v>
      </c>
      <c r="H32" s="82">
        <f>IF(VLOOKUP($B32,'[1]махровые изделия'!$B$26:$D$500,3,0)=0,0,F32/VLOOKUP($B32,'[1]махровые изделия'!$B$26:$D$500,3,0))</f>
        <v>0</v>
      </c>
    </row>
    <row r="33" spans="1:8" s="36" customFormat="1" ht="15.75" customHeight="1" outlineLevel="3">
      <c r="A33" s="71" t="s">
        <v>117</v>
      </c>
      <c r="B33" s="74" t="s">
        <v>144</v>
      </c>
      <c r="C33" s="75">
        <f>VLOOKUP(B33,'Авангард махра'!$B$11:$D$500,2,0)</f>
        <v>320</v>
      </c>
      <c r="D33" s="75">
        <f>VLOOKUP(B33,'Авангард махра'!$B$11:$D$500,3,0)</f>
        <v>280</v>
      </c>
      <c r="E33" s="81">
        <f>C33-VLOOKUP($B33,'[1]махровые изделия'!$B$26:$D$500,2,0)</f>
        <v>0</v>
      </c>
      <c r="F33" s="81">
        <f>D33-VLOOKUP($B33,'[1]махровые изделия'!$B$26:$D$500,3,0)</f>
        <v>0</v>
      </c>
      <c r="G33" s="82">
        <f>IF(VLOOKUP($B33,'[1]махровые изделия'!$B$26:$D$500,2,0)=0,0,E33/VLOOKUP($B33,'[1]махровые изделия'!$B$26:$D$500,2,0))</f>
        <v>0</v>
      </c>
      <c r="H33" s="82">
        <f>IF(VLOOKUP($B33,'[1]махровые изделия'!$B$26:$D$500,3,0)=0,0,F33/VLOOKUP($B33,'[1]махровые изделия'!$B$26:$D$500,3,0))</f>
        <v>0</v>
      </c>
    </row>
    <row r="34" spans="1:8" s="36" customFormat="1" ht="15.75" customHeight="1" outlineLevel="2">
      <c r="A34" s="71"/>
      <c r="B34" s="72" t="s">
        <v>10</v>
      </c>
      <c r="C34" s="73"/>
      <c r="D34" s="73"/>
      <c r="E34" s="81">
        <f>C34-VLOOKUP($B34,'[1]махровые изделия'!$B$26:$D$500,2,0)</f>
        <v>0</v>
      </c>
      <c r="F34" s="81">
        <f>D34-VLOOKUP($B34,'[1]махровые изделия'!$B$26:$D$500,3,0)</f>
        <v>0</v>
      </c>
      <c r="G34" s="82">
        <f>IF(VLOOKUP($B34,'[1]махровые изделия'!$B$26:$D$500,2,0)=0,0,E34/VLOOKUP($B34,'[1]махровые изделия'!$B$26:$D$500,2,0))</f>
        <v>0</v>
      </c>
      <c r="H34" s="82">
        <f>IF(VLOOKUP($B34,'[1]махровые изделия'!$B$26:$D$500,3,0)=0,0,F34/VLOOKUP($B34,'[1]махровые изделия'!$B$26:$D$500,3,0))</f>
        <v>0</v>
      </c>
    </row>
    <row r="35" spans="1:8" s="36" customFormat="1" ht="15.75" customHeight="1" outlineLevel="3">
      <c r="A35" s="65" t="s">
        <v>117</v>
      </c>
      <c r="B35" s="66" t="s">
        <v>15</v>
      </c>
      <c r="C35" s="67">
        <f>VLOOKUP(B35,'Авангард махра'!$B$11:$D$500,2,0)</f>
        <v>351.1</v>
      </c>
      <c r="D35" s="67">
        <f>VLOOKUP(B35,'Авангард махра'!$B$11:$D$500,3,0)</f>
        <v>307.2</v>
      </c>
      <c r="E35" s="81">
        <f>C35-VLOOKUP($B35,'[1]махровые изделия'!$B$26:$D$500,2,0)</f>
        <v>0</v>
      </c>
      <c r="F35" s="81">
        <f>D35-VLOOKUP($B35,'[1]махровые изделия'!$B$26:$D$500,3,0)</f>
        <v>0</v>
      </c>
      <c r="G35" s="82">
        <f>IF(VLOOKUP($B35,'[1]махровые изделия'!$B$26:$D$500,2,0)=0,0,E35/VLOOKUP($B35,'[1]махровые изделия'!$B$26:$D$500,2,0))</f>
        <v>0</v>
      </c>
      <c r="H35" s="82">
        <f>IF(VLOOKUP($B35,'[1]махровые изделия'!$B$26:$D$500,3,0)=0,0,F35/VLOOKUP($B35,'[1]махровые изделия'!$B$26:$D$500,3,0))</f>
        <v>0</v>
      </c>
    </row>
    <row r="36" spans="1:8" s="36" customFormat="1" ht="15.75" customHeight="1" outlineLevel="3">
      <c r="A36" s="68" t="s">
        <v>117</v>
      </c>
      <c r="B36" s="69" t="s">
        <v>139</v>
      </c>
      <c r="C36" s="76">
        <f>VLOOKUP(B36,'Авангард махра'!$B$11:$D$500,2,0)</f>
        <v>200</v>
      </c>
      <c r="D36" s="76">
        <f>VLOOKUP(B36,'Авангард махра'!$B$11:$D$500,3,0)</f>
        <v>200</v>
      </c>
      <c r="E36" s="81">
        <f>C36-VLOOKUP($B36,'[1]махровые изделия'!$B$26:$D$500,2,0)</f>
        <v>0</v>
      </c>
      <c r="F36" s="81">
        <f>D36-VLOOKUP($B36,'[1]махровые изделия'!$B$26:$D$500,3,0)</f>
        <v>0</v>
      </c>
      <c r="G36" s="82">
        <f>IF(VLOOKUP($B36,'[1]махровые изделия'!$B$26:$D$500,2,0)=0,0,E36/VLOOKUP($B36,'[1]махровые изделия'!$B$26:$D$500,2,0))</f>
        <v>0</v>
      </c>
      <c r="H36" s="82">
        <f>IF(VLOOKUP($B36,'[1]махровые изделия'!$B$26:$D$500,3,0)=0,0,F36/VLOOKUP($B36,'[1]махровые изделия'!$B$26:$D$500,3,0))</f>
        <v>0</v>
      </c>
    </row>
    <row r="37" spans="1:8" s="36" customFormat="1" ht="15.75" customHeight="1" outlineLevel="2">
      <c r="A37" s="71"/>
      <c r="B37" s="72" t="s">
        <v>178</v>
      </c>
      <c r="C37" s="73"/>
      <c r="D37" s="73"/>
      <c r="E37" s="81">
        <f>C37-VLOOKUP($B37,'[1]махровые изделия'!$B$26:$D$500,2,0)</f>
        <v>0</v>
      </c>
      <c r="F37" s="81">
        <f>D37-VLOOKUP($B37,'[1]махровые изделия'!$B$26:$D$500,3,0)</f>
        <v>0</v>
      </c>
      <c r="G37" s="82">
        <f>IF(VLOOKUP($B37,'[1]махровые изделия'!$B$26:$D$500,2,0)=0,0,E37/VLOOKUP($B37,'[1]махровые изделия'!$B$26:$D$500,2,0))</f>
        <v>0</v>
      </c>
      <c r="H37" s="82">
        <f>IF(VLOOKUP($B37,'[1]махровые изделия'!$B$26:$D$500,3,0)=0,0,F37/VLOOKUP($B37,'[1]махровые изделия'!$B$26:$D$500,3,0))</f>
        <v>0</v>
      </c>
    </row>
    <row r="38" spans="1:8" s="36" customFormat="1" ht="15.75" customHeight="1" outlineLevel="3">
      <c r="A38" s="65" t="s">
        <v>117</v>
      </c>
      <c r="B38" s="66" t="s">
        <v>141</v>
      </c>
      <c r="C38" s="67">
        <f>VLOOKUP(B38,'Авангард махра'!$B$11:$D$500,2,0)</f>
        <v>331.8</v>
      </c>
      <c r="D38" s="67">
        <f>VLOOKUP(B38,'Авангард махра'!$B$11:$D$500,3,0)</f>
        <v>290.3</v>
      </c>
      <c r="E38" s="81">
        <f>C38-VLOOKUP($B38,'[1]махровые изделия'!$B$26:$D$500,2,0)</f>
        <v>0</v>
      </c>
      <c r="F38" s="81">
        <f>D38-VLOOKUP($B38,'[1]махровые изделия'!$B$26:$D$500,3,0)</f>
        <v>0</v>
      </c>
      <c r="G38" s="82">
        <f>IF(VLOOKUP($B38,'[1]махровые изделия'!$B$26:$D$500,2,0)=0,0,E38/VLOOKUP($B38,'[1]махровые изделия'!$B$26:$D$500,2,0))</f>
        <v>0</v>
      </c>
      <c r="H38" s="82">
        <f>IF(VLOOKUP($B38,'[1]махровые изделия'!$B$26:$D$500,3,0)=0,0,F38/VLOOKUP($B38,'[1]махровые изделия'!$B$26:$D$500,3,0))</f>
        <v>0</v>
      </c>
    </row>
    <row r="39" spans="1:8" s="36" customFormat="1" ht="15.75" customHeight="1" outlineLevel="3">
      <c r="A39" s="68" t="s">
        <v>117</v>
      </c>
      <c r="B39" s="69" t="s">
        <v>142</v>
      </c>
      <c r="C39" s="76">
        <f>VLOOKUP(B39,'Авангард махра'!$B$11:$D$500,2,0)</f>
        <v>352.8</v>
      </c>
      <c r="D39" s="76">
        <f>VLOOKUP(B39,'Авангард махра'!$B$11:$D$500,3,0)</f>
        <v>308.7</v>
      </c>
      <c r="E39" s="81">
        <f>C39-VLOOKUP($B39,'[1]махровые изделия'!$B$26:$D$500,2,0)</f>
        <v>0</v>
      </c>
      <c r="F39" s="81">
        <f>D39-VLOOKUP($B39,'[1]махровые изделия'!$B$26:$D$500,3,0)</f>
        <v>0</v>
      </c>
      <c r="G39" s="82">
        <f>IF(VLOOKUP($B39,'[1]махровые изделия'!$B$26:$D$500,2,0)=0,0,E39/VLOOKUP($B39,'[1]махровые изделия'!$B$26:$D$500,2,0))</f>
        <v>0</v>
      </c>
      <c r="H39" s="82">
        <f>IF(VLOOKUP($B39,'[1]махровые изделия'!$B$26:$D$500,3,0)=0,0,F39/VLOOKUP($B39,'[1]махровые изделия'!$B$26:$D$500,3,0))</f>
        <v>0</v>
      </c>
    </row>
    <row r="40" spans="1:8" s="36" customFormat="1" ht="15.75" customHeight="1" outlineLevel="2">
      <c r="A40" s="71"/>
      <c r="B40" s="72" t="s">
        <v>13</v>
      </c>
      <c r="C40" s="73"/>
      <c r="D40" s="73"/>
      <c r="E40" s="81">
        <f>C40-VLOOKUP($B40,'[1]махровые изделия'!$B$26:$D$500,2,0)</f>
        <v>0</v>
      </c>
      <c r="F40" s="81">
        <f>D40-VLOOKUP($B40,'[1]махровые изделия'!$B$26:$D$500,3,0)</f>
        <v>0</v>
      </c>
      <c r="G40" s="82">
        <f>IF(VLOOKUP($B40,'[1]махровые изделия'!$B$26:$D$500,2,0)=0,0,E40/VLOOKUP($B40,'[1]махровые изделия'!$B$26:$D$500,2,0))</f>
        <v>0</v>
      </c>
      <c r="H40" s="82">
        <f>IF(VLOOKUP($B40,'[1]махровые изделия'!$B$26:$D$500,3,0)=0,0,F40/VLOOKUP($B40,'[1]махровые изделия'!$B$26:$D$500,3,0))</f>
        <v>0</v>
      </c>
    </row>
    <row r="41" spans="1:8" s="36" customFormat="1" ht="15.75" customHeight="1" outlineLevel="3">
      <c r="A41" s="65" t="s">
        <v>117</v>
      </c>
      <c r="B41" s="66" t="s">
        <v>16</v>
      </c>
      <c r="C41" s="67">
        <f>VLOOKUP(B41,'Авангард махра'!$B$11:$D$500,2,0)</f>
        <v>608.29999999999995</v>
      </c>
      <c r="D41" s="67">
        <f>VLOOKUP(B41,'Авангард махра'!$B$11:$D$500,3,0)</f>
        <v>532.20000000000005</v>
      </c>
      <c r="E41" s="81">
        <f>C41-VLOOKUP($B41,'[1]махровые изделия'!$B$26:$D$500,2,0)</f>
        <v>0</v>
      </c>
      <c r="F41" s="81">
        <f>D41-VLOOKUP($B41,'[1]махровые изделия'!$B$26:$D$500,3,0)</f>
        <v>0</v>
      </c>
      <c r="G41" s="82">
        <f>IF(VLOOKUP($B41,'[1]махровые изделия'!$B$26:$D$500,2,0)=0,0,E41/VLOOKUP($B41,'[1]махровые изделия'!$B$26:$D$500,2,0))</f>
        <v>0</v>
      </c>
      <c r="H41" s="82">
        <f>IF(VLOOKUP($B41,'[1]махровые изделия'!$B$26:$D$500,3,0)=0,0,F41/VLOOKUP($B41,'[1]махровые изделия'!$B$26:$D$500,3,0))</f>
        <v>0</v>
      </c>
    </row>
    <row r="42" spans="1:8" s="36" customFormat="1" ht="15.75" customHeight="1" outlineLevel="3">
      <c r="A42" s="77" t="s">
        <v>117</v>
      </c>
      <c r="B42" s="78" t="s">
        <v>17</v>
      </c>
      <c r="C42" s="79">
        <f>VLOOKUP(B42,'Авангард махра'!$B$11:$D$500,2,0)</f>
        <v>338.7</v>
      </c>
      <c r="D42" s="79">
        <f>VLOOKUP(B42,'Авангард махра'!$B$11:$D$500,3,0)</f>
        <v>296.39999999999998</v>
      </c>
      <c r="E42" s="81">
        <f>C42-VLOOKUP($B42,'[1]махровые изделия'!$B$26:$D$500,2,0)</f>
        <v>0</v>
      </c>
      <c r="F42" s="81">
        <f>D42-VLOOKUP($B42,'[1]махровые изделия'!$B$26:$D$500,3,0)</f>
        <v>0</v>
      </c>
      <c r="G42" s="82">
        <f>IF(VLOOKUP($B42,'[1]махровые изделия'!$B$26:$D$500,2,0)=0,0,E42/VLOOKUP($B42,'[1]махровые изделия'!$B$26:$D$500,2,0))</f>
        <v>0</v>
      </c>
      <c r="H42" s="82">
        <f>IF(VLOOKUP($B42,'[1]махровые изделия'!$B$26:$D$500,3,0)=0,0,F42/VLOOKUP($B42,'[1]махровые изделия'!$B$26:$D$500,3,0))</f>
        <v>0</v>
      </c>
    </row>
    <row r="43" spans="1:8" s="36" customFormat="1" ht="15.75" customHeight="1" outlineLevel="3">
      <c r="A43" s="77" t="s">
        <v>117</v>
      </c>
      <c r="B43" s="78" t="s">
        <v>18</v>
      </c>
      <c r="C43" s="79">
        <f>VLOOKUP(B43,'Авангард махра'!$B$11:$D$500,2,0)</f>
        <v>539.1</v>
      </c>
      <c r="D43" s="79">
        <f>VLOOKUP(B43,'Авангард махра'!$B$11:$D$500,3,0)</f>
        <v>471.7</v>
      </c>
      <c r="E43" s="81">
        <f>C43-VLOOKUP($B43,'[1]махровые изделия'!$B$26:$D$500,2,0)</f>
        <v>0</v>
      </c>
      <c r="F43" s="81">
        <f>D43-VLOOKUP($B43,'[1]махровые изделия'!$B$26:$D$500,3,0)</f>
        <v>0</v>
      </c>
      <c r="G43" s="82">
        <f>IF(VLOOKUP($B43,'[1]махровые изделия'!$B$26:$D$500,2,0)=0,0,E43/VLOOKUP($B43,'[1]махровые изделия'!$B$26:$D$500,2,0))</f>
        <v>0</v>
      </c>
      <c r="H43" s="82">
        <f>IF(VLOOKUP($B43,'[1]махровые изделия'!$B$26:$D$500,3,0)=0,0,F43/VLOOKUP($B43,'[1]махровые изделия'!$B$26:$D$500,3,0))</f>
        <v>0</v>
      </c>
    </row>
    <row r="44" spans="1:8" s="36" customFormat="1" ht="15.75" customHeight="1" outlineLevel="3">
      <c r="A44" s="77" t="s">
        <v>117</v>
      </c>
      <c r="B44" s="78" t="s">
        <v>19</v>
      </c>
      <c r="C44" s="79">
        <f>VLOOKUP(B44,'Авангард махра'!$B$11:$D$500,2,0)</f>
        <v>359.3</v>
      </c>
      <c r="D44" s="79">
        <f>VLOOKUP(B44,'Авангард махра'!$B$11:$D$500,3,0)</f>
        <v>314.5</v>
      </c>
      <c r="E44" s="81">
        <f>C44-VLOOKUP($B44,'[1]махровые изделия'!$B$26:$D$500,2,0)</f>
        <v>0</v>
      </c>
      <c r="F44" s="81">
        <f>D44-VLOOKUP($B44,'[1]махровые изделия'!$B$26:$D$500,3,0)</f>
        <v>0</v>
      </c>
      <c r="G44" s="82">
        <f>IF(VLOOKUP($B44,'[1]махровые изделия'!$B$26:$D$500,2,0)=0,0,E44/VLOOKUP($B44,'[1]махровые изделия'!$B$26:$D$500,2,0))</f>
        <v>0</v>
      </c>
      <c r="H44" s="82">
        <f>IF(VLOOKUP($B44,'[1]махровые изделия'!$B$26:$D$500,3,0)=0,0,F44/VLOOKUP($B44,'[1]махровые изделия'!$B$26:$D$500,3,0))</f>
        <v>0</v>
      </c>
    </row>
    <row r="45" spans="1:8" s="36" customFormat="1" ht="15.75" customHeight="1" outlineLevel="3">
      <c r="A45" s="77" t="s">
        <v>117</v>
      </c>
      <c r="B45" s="78" t="s">
        <v>20</v>
      </c>
      <c r="C45" s="79">
        <f>VLOOKUP(B45,'Авангард махра'!$B$11:$D$500,2,0)</f>
        <v>404.4</v>
      </c>
      <c r="D45" s="79">
        <f>VLOOKUP(B45,'Авангард махра'!$B$11:$D$500,3,0)</f>
        <v>353.8</v>
      </c>
      <c r="E45" s="81">
        <f>C45-VLOOKUP($B45,'[1]махровые изделия'!$B$26:$D$500,2,0)</f>
        <v>0</v>
      </c>
      <c r="F45" s="81">
        <f>D45-VLOOKUP($B45,'[1]махровые изделия'!$B$26:$D$500,3,0)</f>
        <v>0</v>
      </c>
      <c r="G45" s="82">
        <f>IF(VLOOKUP($B45,'[1]махровые изделия'!$B$26:$D$500,2,0)=0,0,E45/VLOOKUP($B45,'[1]махровые изделия'!$B$26:$D$500,2,0))</f>
        <v>0</v>
      </c>
      <c r="H45" s="82">
        <f>IF(VLOOKUP($B45,'[1]махровые изделия'!$B$26:$D$500,3,0)=0,0,F45/VLOOKUP($B45,'[1]махровые изделия'!$B$26:$D$500,3,0))</f>
        <v>0</v>
      </c>
    </row>
    <row r="46" spans="1:8" s="36" customFormat="1" ht="15.75" customHeight="1" outlineLevel="3">
      <c r="A46" s="68" t="s">
        <v>117</v>
      </c>
      <c r="B46" s="69" t="s">
        <v>143</v>
      </c>
      <c r="C46" s="76">
        <f>VLOOKUP(B46,'Авангард махра'!$B$11:$D$500,2,0)</f>
        <v>359.3</v>
      </c>
      <c r="D46" s="76">
        <f>VLOOKUP(B46,'Авангард махра'!$B$11:$D$500,3,0)</f>
        <v>314.5</v>
      </c>
      <c r="E46" s="81">
        <f>C46-VLOOKUP($B46,'[1]махровые изделия'!$B$26:$D$500,2,0)</f>
        <v>0</v>
      </c>
      <c r="F46" s="81">
        <f>D46-VLOOKUP($B46,'[1]махровые изделия'!$B$26:$D$500,3,0)</f>
        <v>0</v>
      </c>
      <c r="G46" s="82">
        <f>IF(VLOOKUP($B46,'[1]махровые изделия'!$B$26:$D$500,2,0)=0,0,E46/VLOOKUP($B46,'[1]махровые изделия'!$B$26:$D$500,2,0))</f>
        <v>0</v>
      </c>
      <c r="H46" s="82">
        <f>IF(VLOOKUP($B46,'[1]махровые изделия'!$B$26:$D$500,3,0)=0,0,F46/VLOOKUP($B46,'[1]махровые изделия'!$B$26:$D$500,3,0))</f>
        <v>0</v>
      </c>
    </row>
    <row r="47" spans="1:8" s="36" customFormat="1" ht="15.75" customHeight="1" outlineLevel="1">
      <c r="A47" s="71"/>
      <c r="B47" s="72" t="s">
        <v>179</v>
      </c>
      <c r="C47" s="73"/>
      <c r="D47" s="73"/>
      <c r="E47" s="81">
        <f>C47-VLOOKUP($B47,'[1]махровые изделия'!$B$26:$D$500,2,0)</f>
        <v>0</v>
      </c>
      <c r="F47" s="81">
        <f>D47-VLOOKUP($B47,'[1]махровые изделия'!$B$26:$D$500,3,0)</f>
        <v>0</v>
      </c>
      <c r="G47" s="82">
        <f>IF(VLOOKUP($B47,'[1]махровые изделия'!$B$26:$D$500,2,0)=0,0,E47/VLOOKUP($B47,'[1]махровые изделия'!$B$26:$D$500,2,0))</f>
        <v>0</v>
      </c>
      <c r="H47" s="82">
        <f>IF(VLOOKUP($B47,'[1]махровые изделия'!$B$26:$D$500,3,0)=0,0,F47/VLOOKUP($B47,'[1]махровые изделия'!$B$26:$D$500,3,0))</f>
        <v>0</v>
      </c>
    </row>
    <row r="48" spans="1:8" s="36" customFormat="1" ht="15.75" customHeight="1" outlineLevel="2">
      <c r="A48" s="71"/>
      <c r="B48" s="72" t="s">
        <v>10</v>
      </c>
      <c r="C48" s="73"/>
      <c r="D48" s="73"/>
      <c r="E48" s="81">
        <f>C48-VLOOKUP($B48,'[1]махровые изделия'!$B$26:$D$500,2,0)</f>
        <v>0</v>
      </c>
      <c r="F48" s="81">
        <f>D48-VLOOKUP($B48,'[1]махровые изделия'!$B$26:$D$500,3,0)</f>
        <v>0</v>
      </c>
      <c r="G48" s="82">
        <f>IF(VLOOKUP($B48,'[1]махровые изделия'!$B$26:$D$500,2,0)=0,0,E48/VLOOKUP($B48,'[1]махровые изделия'!$B$26:$D$500,2,0))</f>
        <v>0</v>
      </c>
      <c r="H48" s="82">
        <f>IF(VLOOKUP($B48,'[1]махровые изделия'!$B$26:$D$500,3,0)=0,0,F48/VLOOKUP($B48,'[1]махровые изделия'!$B$26:$D$500,3,0))</f>
        <v>0</v>
      </c>
    </row>
    <row r="49" spans="1:8" s="36" customFormat="1" ht="15.75" customHeight="1" outlineLevel="3">
      <c r="A49" s="65" t="s">
        <v>117</v>
      </c>
      <c r="B49" s="66" t="s">
        <v>21</v>
      </c>
      <c r="C49" s="67">
        <f>VLOOKUP(B49,'Авангард махра'!$B$11:$D$500,2,0)</f>
        <v>174.2</v>
      </c>
      <c r="D49" s="67">
        <f>VLOOKUP(B49,'Авангард махра'!$B$11:$D$500,3,0)</f>
        <v>152.4</v>
      </c>
      <c r="E49" s="81">
        <f>C49-VLOOKUP($B49,'[1]махровые изделия'!$B$26:$D$500,2,0)</f>
        <v>0</v>
      </c>
      <c r="F49" s="81">
        <f>D49-VLOOKUP($B49,'[1]махровые изделия'!$B$26:$D$500,3,0)</f>
        <v>0</v>
      </c>
      <c r="G49" s="82">
        <f>IF(VLOOKUP($B49,'[1]махровые изделия'!$B$26:$D$500,2,0)=0,0,E49/VLOOKUP($B49,'[1]махровые изделия'!$B$26:$D$500,2,0))</f>
        <v>0</v>
      </c>
      <c r="H49" s="82">
        <f>IF(VLOOKUP($B49,'[1]махровые изделия'!$B$26:$D$500,3,0)=0,0,F49/VLOOKUP($B49,'[1]махровые изделия'!$B$26:$D$500,3,0))</f>
        <v>0</v>
      </c>
    </row>
    <row r="50" spans="1:8" s="36" customFormat="1" ht="15.75" customHeight="1" outlineLevel="3">
      <c r="A50" s="68" t="s">
        <v>117</v>
      </c>
      <c r="B50" s="69" t="s">
        <v>159</v>
      </c>
      <c r="C50" s="76">
        <f>VLOOKUP(B50,'Авангард махра'!$B$11:$D$500,2,0)</f>
        <v>156.69999999999999</v>
      </c>
      <c r="D50" s="76">
        <f>VLOOKUP(B50,'Авангард махра'!$B$11:$D$500,3,0)</f>
        <v>137.19999999999999</v>
      </c>
      <c r="E50" s="81">
        <f>C50-VLOOKUP($B50,'[1]махровые изделия'!$B$26:$D$500,2,0)</f>
        <v>0</v>
      </c>
      <c r="F50" s="81">
        <f>D50-VLOOKUP($B50,'[1]махровые изделия'!$B$26:$D$500,3,0)</f>
        <v>0</v>
      </c>
      <c r="G50" s="82">
        <f>IF(VLOOKUP($B50,'[1]махровые изделия'!$B$26:$D$500,2,0)=0,0,E50/VLOOKUP($B50,'[1]махровые изделия'!$B$26:$D$500,2,0))</f>
        <v>0</v>
      </c>
      <c r="H50" s="82">
        <f>IF(VLOOKUP($B50,'[1]махровые изделия'!$B$26:$D$500,3,0)=0,0,F50/VLOOKUP($B50,'[1]махровые изделия'!$B$26:$D$500,3,0))</f>
        <v>0</v>
      </c>
    </row>
    <row r="51" spans="1:8" s="36" customFormat="1" ht="15.75" customHeight="1" outlineLevel="2">
      <c r="A51" s="71"/>
      <c r="B51" s="72" t="s">
        <v>178</v>
      </c>
      <c r="C51" s="73"/>
      <c r="D51" s="73"/>
      <c r="E51" s="81">
        <f>C51-VLOOKUP($B51,'[1]махровые изделия'!$B$26:$D$500,2,0)</f>
        <v>0</v>
      </c>
      <c r="F51" s="81">
        <f>D51-VLOOKUP($B51,'[1]махровые изделия'!$B$26:$D$500,3,0)</f>
        <v>0</v>
      </c>
      <c r="G51" s="82">
        <f>IF(VLOOKUP($B51,'[1]махровые изделия'!$B$26:$D$500,2,0)=0,0,E51/VLOOKUP($B51,'[1]махровые изделия'!$B$26:$D$500,2,0))</f>
        <v>0</v>
      </c>
      <c r="H51" s="82">
        <f>IF(VLOOKUP($B51,'[1]махровые изделия'!$B$26:$D$500,3,0)=0,0,F51/VLOOKUP($B51,'[1]махровые изделия'!$B$26:$D$500,3,0))</f>
        <v>0</v>
      </c>
    </row>
    <row r="52" spans="1:8" s="36" customFormat="1" ht="15.75" customHeight="1" outlineLevel="3">
      <c r="A52" s="65" t="s">
        <v>117</v>
      </c>
      <c r="B52" s="66" t="s">
        <v>161</v>
      </c>
      <c r="C52" s="67">
        <f>VLOOKUP(B52,'Авангард махра'!$B$11:$D$500,2,0)</f>
        <v>170.6</v>
      </c>
      <c r="D52" s="67">
        <f>VLOOKUP(B52,'Авангард махра'!$B$11:$D$500,3,0)</f>
        <v>149.4</v>
      </c>
      <c r="E52" s="81">
        <f>C52-VLOOKUP($B52,'[1]махровые изделия'!$B$26:$D$500,2,0)</f>
        <v>0</v>
      </c>
      <c r="F52" s="81">
        <f>D52-VLOOKUP($B52,'[1]махровые изделия'!$B$26:$D$500,3,0)</f>
        <v>0</v>
      </c>
      <c r="G52" s="82">
        <f>IF(VLOOKUP($B52,'[1]махровые изделия'!$B$26:$D$500,2,0)=0,0,E52/VLOOKUP($B52,'[1]махровые изделия'!$B$26:$D$500,2,0))</f>
        <v>0</v>
      </c>
      <c r="H52" s="82">
        <f>IF(VLOOKUP($B52,'[1]махровые изделия'!$B$26:$D$500,3,0)=0,0,F52/VLOOKUP($B52,'[1]махровые изделия'!$B$26:$D$500,3,0))</f>
        <v>0</v>
      </c>
    </row>
    <row r="53" spans="1:8" s="36" customFormat="1" ht="15.75" customHeight="1" outlineLevel="3">
      <c r="A53" s="77" t="s">
        <v>117</v>
      </c>
      <c r="B53" s="78" t="s">
        <v>165</v>
      </c>
      <c r="C53" s="79">
        <f>VLOOKUP(B53,'Авангард махра'!$B$11:$D$500,2,0)</f>
        <v>183</v>
      </c>
      <c r="D53" s="79">
        <f>VLOOKUP(B53,'Авангард махра'!$B$11:$D$500,3,0)</f>
        <v>160.1</v>
      </c>
      <c r="E53" s="81">
        <f>C53-VLOOKUP($B53,'[1]махровые изделия'!$B$26:$D$500,2,0)</f>
        <v>0</v>
      </c>
      <c r="F53" s="81">
        <f>D53-VLOOKUP($B53,'[1]махровые изделия'!$B$26:$D$500,3,0)</f>
        <v>0</v>
      </c>
      <c r="G53" s="82">
        <f>IF(VLOOKUP($B53,'[1]махровые изделия'!$B$26:$D$500,2,0)=0,0,E53/VLOOKUP($B53,'[1]махровые изделия'!$B$26:$D$500,2,0))</f>
        <v>0</v>
      </c>
      <c r="H53" s="82">
        <f>IF(VLOOKUP($B53,'[1]махровые изделия'!$B$26:$D$500,3,0)=0,0,F53/VLOOKUP($B53,'[1]махровые изделия'!$B$26:$D$500,3,0))</f>
        <v>0</v>
      </c>
    </row>
    <row r="54" spans="1:8" s="36" customFormat="1" ht="15.75" customHeight="1" outlineLevel="3">
      <c r="A54" s="77" t="s">
        <v>117</v>
      </c>
      <c r="B54" s="78" t="s">
        <v>166</v>
      </c>
      <c r="C54" s="79">
        <f>VLOOKUP(B54,'Авангард махра'!$B$11:$D$500,2,0)</f>
        <v>119.6</v>
      </c>
      <c r="D54" s="79">
        <f>VLOOKUP(B54,'Авангард махра'!$B$11:$D$500,3,0)</f>
        <v>104.5</v>
      </c>
      <c r="E54" s="81">
        <f>C54-VLOOKUP($B54,'[1]махровые изделия'!$B$26:$D$500,2,0)</f>
        <v>0</v>
      </c>
      <c r="F54" s="81">
        <f>D54-VLOOKUP($B54,'[1]махровые изделия'!$B$26:$D$500,3,0)</f>
        <v>0</v>
      </c>
      <c r="G54" s="82">
        <f>IF(VLOOKUP($B54,'[1]махровые изделия'!$B$26:$D$500,2,0)=0,0,E54/VLOOKUP($B54,'[1]махровые изделия'!$B$26:$D$500,2,0))</f>
        <v>0</v>
      </c>
      <c r="H54" s="82">
        <f>IF(VLOOKUP($B54,'[1]махровые изделия'!$B$26:$D$500,3,0)=0,0,F54/VLOOKUP($B54,'[1]махровые изделия'!$B$26:$D$500,3,0))</f>
        <v>0</v>
      </c>
    </row>
    <row r="55" spans="1:8" s="36" customFormat="1" ht="15.75" customHeight="1" outlineLevel="3">
      <c r="A55" s="68" t="s">
        <v>117</v>
      </c>
      <c r="B55" s="69" t="s">
        <v>164</v>
      </c>
      <c r="C55" s="76">
        <f>VLOOKUP(B55,'Авангард махра'!$B$11:$D$500,2,0)</f>
        <v>209.3</v>
      </c>
      <c r="D55" s="76">
        <f>VLOOKUP(B55,'Авангард махра'!$B$11:$D$500,3,0)</f>
        <v>183.2</v>
      </c>
      <c r="E55" s="81">
        <f>C55-VLOOKUP($B55,'[1]махровые изделия'!$B$26:$D$500,2,0)</f>
        <v>0</v>
      </c>
      <c r="F55" s="81">
        <f>D55-VLOOKUP($B55,'[1]махровые изделия'!$B$26:$D$500,3,0)</f>
        <v>0</v>
      </c>
      <c r="G55" s="82">
        <f>IF(VLOOKUP($B55,'[1]махровые изделия'!$B$26:$D$500,2,0)=0,0,E55/VLOOKUP($B55,'[1]махровые изделия'!$B$26:$D$500,2,0))</f>
        <v>0</v>
      </c>
      <c r="H55" s="82">
        <f>IF(VLOOKUP($B55,'[1]махровые изделия'!$B$26:$D$500,3,0)=0,0,F55/VLOOKUP($B55,'[1]махровые изделия'!$B$26:$D$500,3,0))</f>
        <v>0</v>
      </c>
    </row>
    <row r="56" spans="1:8" s="36" customFormat="1" ht="15.75" customHeight="1" outlineLevel="2">
      <c r="A56" s="71"/>
      <c r="B56" s="72" t="s">
        <v>13</v>
      </c>
      <c r="C56" s="73"/>
      <c r="D56" s="73"/>
      <c r="E56" s="81">
        <f>C56-VLOOKUP($B56,'[1]махровые изделия'!$B$26:$D$500,2,0)</f>
        <v>0</v>
      </c>
      <c r="F56" s="81">
        <f>D56-VLOOKUP($B56,'[1]махровые изделия'!$B$26:$D$500,3,0)</f>
        <v>0</v>
      </c>
      <c r="G56" s="82">
        <f>IF(VLOOKUP($B56,'[1]махровые изделия'!$B$26:$D$500,2,0)=0,0,E56/VLOOKUP($B56,'[1]махровые изделия'!$B$26:$D$500,2,0))</f>
        <v>0</v>
      </c>
      <c r="H56" s="82">
        <f>IF(VLOOKUP($B56,'[1]махровые изделия'!$B$26:$D$500,3,0)=0,0,F56/VLOOKUP($B56,'[1]махровые изделия'!$B$26:$D$500,3,0))</f>
        <v>0</v>
      </c>
    </row>
    <row r="57" spans="1:8" s="36" customFormat="1" ht="15.75" customHeight="1" outlineLevel="3">
      <c r="A57" s="65" t="s">
        <v>117</v>
      </c>
      <c r="B57" s="66" t="s">
        <v>22</v>
      </c>
      <c r="C57" s="67">
        <f>VLOOKUP(B57,'Авангард махра'!$B$11:$D$500,2,0)</f>
        <v>176.9</v>
      </c>
      <c r="D57" s="67">
        <f>VLOOKUP(B57,'Авангард махра'!$B$11:$D$500,3,0)</f>
        <v>154.80000000000001</v>
      </c>
      <c r="E57" s="81">
        <f>C57-VLOOKUP($B57,'[1]махровые изделия'!$B$26:$D$500,2,0)</f>
        <v>0</v>
      </c>
      <c r="F57" s="81">
        <f>D57-VLOOKUP($B57,'[1]махровые изделия'!$B$26:$D$500,3,0)</f>
        <v>0</v>
      </c>
      <c r="G57" s="82">
        <f>IF(VLOOKUP($B57,'[1]махровые изделия'!$B$26:$D$500,2,0)=0,0,E57/VLOOKUP($B57,'[1]махровые изделия'!$B$26:$D$500,2,0))</f>
        <v>0</v>
      </c>
      <c r="H57" s="82">
        <f>IF(VLOOKUP($B57,'[1]махровые изделия'!$B$26:$D$500,3,0)=0,0,F57/VLOOKUP($B57,'[1]махровые изделия'!$B$26:$D$500,3,0))</f>
        <v>0</v>
      </c>
    </row>
    <row r="58" spans="1:8" s="36" customFormat="1" ht="15.75" customHeight="1" outlineLevel="3">
      <c r="A58" s="77" t="s">
        <v>117</v>
      </c>
      <c r="B58" s="78" t="s">
        <v>23</v>
      </c>
      <c r="C58" s="79">
        <f>VLOOKUP(B58,'Авангард махра'!$B$11:$D$500,2,0)</f>
        <v>176.9</v>
      </c>
      <c r="D58" s="79">
        <f>VLOOKUP(B58,'Авангард махра'!$B$11:$D$500,3,0)</f>
        <v>154.80000000000001</v>
      </c>
      <c r="E58" s="81">
        <f>C58-VLOOKUP($B58,'[1]махровые изделия'!$B$26:$D$500,2,0)</f>
        <v>0</v>
      </c>
      <c r="F58" s="81">
        <f>D58-VLOOKUP($B58,'[1]махровые изделия'!$B$26:$D$500,3,0)</f>
        <v>0</v>
      </c>
      <c r="G58" s="82">
        <f>IF(VLOOKUP($B58,'[1]махровые изделия'!$B$26:$D$500,2,0)=0,0,E58/VLOOKUP($B58,'[1]махровые изделия'!$B$26:$D$500,2,0))</f>
        <v>0</v>
      </c>
      <c r="H58" s="82">
        <f>IF(VLOOKUP($B58,'[1]махровые изделия'!$B$26:$D$500,3,0)=0,0,F58/VLOOKUP($B58,'[1]махровые изделия'!$B$26:$D$500,3,0))</f>
        <v>0</v>
      </c>
    </row>
    <row r="59" spans="1:8" s="36" customFormat="1" ht="15.75" customHeight="1" outlineLevel="3">
      <c r="A59" s="77" t="s">
        <v>117</v>
      </c>
      <c r="B59" s="78" t="s">
        <v>24</v>
      </c>
      <c r="C59" s="79">
        <f>VLOOKUP(B59,'Авангард махра'!$B$11:$D$500,2,0)</f>
        <v>160.4</v>
      </c>
      <c r="D59" s="79">
        <f>VLOOKUP(B59,'Авангард махра'!$B$11:$D$500,3,0)</f>
        <v>140.30000000000001</v>
      </c>
      <c r="E59" s="81">
        <f>C59-VLOOKUP($B59,'[1]махровые изделия'!$B$26:$D$500,2,0)</f>
        <v>0</v>
      </c>
      <c r="F59" s="81">
        <f>D59-VLOOKUP($B59,'[1]махровые изделия'!$B$26:$D$500,3,0)</f>
        <v>0</v>
      </c>
      <c r="G59" s="82">
        <f>IF(VLOOKUP($B59,'[1]махровые изделия'!$B$26:$D$500,2,0)=0,0,E59/VLOOKUP($B59,'[1]махровые изделия'!$B$26:$D$500,2,0))</f>
        <v>0</v>
      </c>
      <c r="H59" s="82">
        <f>IF(VLOOKUP($B59,'[1]махровые изделия'!$B$26:$D$500,3,0)=0,0,F59/VLOOKUP($B59,'[1]махровые изделия'!$B$26:$D$500,3,0))</f>
        <v>0</v>
      </c>
    </row>
    <row r="60" spans="1:8" s="36" customFormat="1" ht="15.75" customHeight="1" outlineLevel="3">
      <c r="A60" s="68" t="s">
        <v>117</v>
      </c>
      <c r="B60" s="69" t="s">
        <v>25</v>
      </c>
      <c r="C60" s="76">
        <f>VLOOKUP(B60,'Авангард махра'!$B$11:$D$500,2,0)</f>
        <v>214.2</v>
      </c>
      <c r="D60" s="76">
        <f>VLOOKUP(B60,'Авангард махра'!$B$11:$D$500,3,0)</f>
        <v>187.5</v>
      </c>
      <c r="E60" s="81">
        <f>C60-VLOOKUP($B60,'[1]махровые изделия'!$B$26:$D$500,2,0)</f>
        <v>0</v>
      </c>
      <c r="F60" s="81">
        <f>D60-VLOOKUP($B60,'[1]махровые изделия'!$B$26:$D$500,3,0)</f>
        <v>0</v>
      </c>
      <c r="G60" s="82">
        <f>IF(VLOOKUP($B60,'[1]махровые изделия'!$B$26:$D$500,2,0)=0,0,E60/VLOOKUP($B60,'[1]махровые изделия'!$B$26:$D$500,2,0))</f>
        <v>0</v>
      </c>
      <c r="H60" s="82">
        <f>IF(VLOOKUP($B60,'[1]махровые изделия'!$B$26:$D$500,3,0)=0,0,F60/VLOOKUP($B60,'[1]махровые изделия'!$B$26:$D$500,3,0))</f>
        <v>0</v>
      </c>
    </row>
    <row r="61" spans="1:8" s="36" customFormat="1" ht="15.75" customHeight="1" outlineLevel="1">
      <c r="A61" s="71"/>
      <c r="B61" s="72" t="s">
        <v>180</v>
      </c>
      <c r="C61" s="73"/>
      <c r="D61" s="73"/>
      <c r="E61" s="81">
        <f>C61-VLOOKUP($B61,'[1]махровые изделия'!$B$26:$D$500,2,0)</f>
        <v>0</v>
      </c>
      <c r="F61" s="81">
        <f>D61-VLOOKUP($B61,'[1]махровые изделия'!$B$26:$D$500,3,0)</f>
        <v>0</v>
      </c>
      <c r="G61" s="82">
        <f>IF(VLOOKUP($B61,'[1]махровые изделия'!$B$26:$D$500,2,0)=0,0,E61/VLOOKUP($B61,'[1]махровые изделия'!$B$26:$D$500,2,0))</f>
        <v>0</v>
      </c>
      <c r="H61" s="82">
        <f>IF(VLOOKUP($B61,'[1]махровые изделия'!$B$26:$D$500,3,0)=0,0,F61/VLOOKUP($B61,'[1]махровые изделия'!$B$26:$D$500,3,0))</f>
        <v>0</v>
      </c>
    </row>
    <row r="62" spans="1:8" s="36" customFormat="1" ht="15.75" customHeight="1" outlineLevel="2">
      <c r="A62" s="71"/>
      <c r="B62" s="72" t="s">
        <v>10</v>
      </c>
      <c r="C62" s="73"/>
      <c r="D62" s="73"/>
      <c r="E62" s="81">
        <f>C62-VLOOKUP($B62,'[1]махровые изделия'!$B$26:$D$500,2,0)</f>
        <v>0</v>
      </c>
      <c r="F62" s="81">
        <f>D62-VLOOKUP($B62,'[1]махровые изделия'!$B$26:$D$500,3,0)</f>
        <v>0</v>
      </c>
      <c r="G62" s="82">
        <f>IF(VLOOKUP($B62,'[1]махровые изделия'!$B$26:$D$500,2,0)=0,0,E62/VLOOKUP($B62,'[1]махровые изделия'!$B$26:$D$500,2,0))</f>
        <v>0</v>
      </c>
      <c r="H62" s="82">
        <f>IF(VLOOKUP($B62,'[1]махровые изделия'!$B$26:$D$500,3,0)=0,0,F62/VLOOKUP($B62,'[1]махровые изделия'!$B$26:$D$500,3,0))</f>
        <v>0</v>
      </c>
    </row>
    <row r="63" spans="1:8" s="36" customFormat="1" ht="15.75" customHeight="1" outlineLevel="3">
      <c r="A63" s="65" t="s">
        <v>117</v>
      </c>
      <c r="B63" s="66" t="s">
        <v>26</v>
      </c>
      <c r="C63" s="67">
        <f>VLOOKUP(B63,'Авангард махра'!$B$11:$D$500,2,0)</f>
        <v>76.099999999999994</v>
      </c>
      <c r="D63" s="67">
        <f>VLOOKUP(B63,'Авангард махра'!$B$11:$D$500,3,0)</f>
        <v>66.5</v>
      </c>
      <c r="E63" s="81">
        <f>C63-VLOOKUP($B63,'[1]махровые изделия'!$B$26:$D$500,2,0)</f>
        <v>0</v>
      </c>
      <c r="F63" s="81">
        <f>D63-VLOOKUP($B63,'[1]махровые изделия'!$B$26:$D$500,3,0)</f>
        <v>0</v>
      </c>
      <c r="G63" s="82">
        <f>IF(VLOOKUP($B63,'[1]махровые изделия'!$B$26:$D$500,2,0)=0,0,E63/VLOOKUP($B63,'[1]махровые изделия'!$B$26:$D$500,2,0))</f>
        <v>0</v>
      </c>
      <c r="H63" s="82">
        <f>IF(VLOOKUP($B63,'[1]махровые изделия'!$B$26:$D$500,3,0)=0,0,F63/VLOOKUP($B63,'[1]махровые изделия'!$B$26:$D$500,3,0))</f>
        <v>0</v>
      </c>
    </row>
    <row r="64" spans="1:8" s="36" customFormat="1" ht="15.75" customHeight="1" outlineLevel="3">
      <c r="A64" s="77" t="s">
        <v>117</v>
      </c>
      <c r="B64" s="78" t="s">
        <v>145</v>
      </c>
      <c r="C64" s="79">
        <f>VLOOKUP(B64,'Авангард махра'!$B$11:$D$500,2,0)</f>
        <v>61.8</v>
      </c>
      <c r="D64" s="79">
        <f>VLOOKUP(B64,'Авангард махра'!$B$11:$D$500,3,0)</f>
        <v>54.1</v>
      </c>
      <c r="E64" s="81">
        <f>C64-VLOOKUP($B64,'[1]махровые изделия'!$B$26:$D$500,2,0)</f>
        <v>0</v>
      </c>
      <c r="F64" s="81">
        <f>D64-VLOOKUP($B64,'[1]махровые изделия'!$B$26:$D$500,3,0)</f>
        <v>0</v>
      </c>
      <c r="G64" s="82">
        <f>IF(VLOOKUP($B64,'[1]махровые изделия'!$B$26:$D$500,2,0)=0,0,E64/VLOOKUP($B64,'[1]махровые изделия'!$B$26:$D$500,2,0))</f>
        <v>0</v>
      </c>
      <c r="H64" s="82">
        <f>IF(VLOOKUP($B64,'[1]махровые изделия'!$B$26:$D$500,3,0)=0,0,F64/VLOOKUP($B64,'[1]махровые изделия'!$B$26:$D$500,3,0))</f>
        <v>0</v>
      </c>
    </row>
    <row r="65" spans="1:8" s="36" customFormat="1" ht="15.75" customHeight="1" outlineLevel="3">
      <c r="A65" s="68" t="s">
        <v>117</v>
      </c>
      <c r="B65" s="69" t="s">
        <v>148</v>
      </c>
      <c r="C65" s="76">
        <f>VLOOKUP(B65,'Авангард махра'!$B$11:$D$500,2,0)</f>
        <v>102.3</v>
      </c>
      <c r="D65" s="76">
        <f>VLOOKUP(B65,'Авангард махра'!$B$11:$D$500,3,0)</f>
        <v>89.5</v>
      </c>
      <c r="E65" s="81">
        <f>C65-VLOOKUP($B65,'[1]махровые изделия'!$B$26:$D$500,2,0)</f>
        <v>0</v>
      </c>
      <c r="F65" s="81">
        <f>D65-VLOOKUP($B65,'[1]махровые изделия'!$B$26:$D$500,3,0)</f>
        <v>0</v>
      </c>
      <c r="G65" s="82">
        <f>IF(VLOOKUP($B65,'[1]махровые изделия'!$B$26:$D$500,2,0)=0,0,E65/VLOOKUP($B65,'[1]махровые изделия'!$B$26:$D$500,2,0))</f>
        <v>0</v>
      </c>
      <c r="H65" s="82">
        <f>IF(VLOOKUP($B65,'[1]махровые изделия'!$B$26:$D$500,3,0)=0,0,F65/VLOOKUP($B65,'[1]махровые изделия'!$B$26:$D$500,3,0))</f>
        <v>0</v>
      </c>
    </row>
    <row r="66" spans="1:8" s="36" customFormat="1" ht="15.75" customHeight="1" outlineLevel="2" collapsed="1">
      <c r="A66" s="71"/>
      <c r="B66" s="72" t="s">
        <v>13</v>
      </c>
      <c r="C66" s="73"/>
      <c r="D66" s="73"/>
      <c r="E66" s="81">
        <f>C66-VLOOKUP($B66,'[1]махровые изделия'!$B$26:$D$500,2,0)</f>
        <v>0</v>
      </c>
      <c r="F66" s="81">
        <f>D66-VLOOKUP($B66,'[1]махровые изделия'!$B$26:$D$500,3,0)</f>
        <v>0</v>
      </c>
      <c r="G66" s="82">
        <f>IF(VLOOKUP($B66,'[1]махровые изделия'!$B$26:$D$500,2,0)=0,0,E66/VLOOKUP($B66,'[1]махровые изделия'!$B$26:$D$500,2,0))</f>
        <v>0</v>
      </c>
      <c r="H66" s="82">
        <f>IF(VLOOKUP($B66,'[1]махровые изделия'!$B$26:$D$500,3,0)=0,0,F66/VLOOKUP($B66,'[1]махровые изделия'!$B$26:$D$500,3,0))</f>
        <v>0</v>
      </c>
    </row>
    <row r="67" spans="1:8" s="36" customFormat="1" ht="15.75" customHeight="1" outlineLevel="2">
      <c r="A67" s="65" t="s">
        <v>117</v>
      </c>
      <c r="B67" s="66" t="s">
        <v>27</v>
      </c>
      <c r="C67" s="67">
        <f>VLOOKUP(B67,'Авангард махра'!$B$11:$D$500,2,0)</f>
        <v>66.3</v>
      </c>
      <c r="D67" s="67">
        <f>VLOOKUP(B67,'Авангард махра'!$B$11:$D$500,3,0)</f>
        <v>58</v>
      </c>
      <c r="E67" s="81">
        <f>C67-VLOOKUP($B67,'[1]махровые изделия'!$B$26:$D$500,2,0)</f>
        <v>0</v>
      </c>
      <c r="F67" s="81">
        <f>D67-VLOOKUP($B67,'[1]махровые изделия'!$B$26:$D$500,3,0)</f>
        <v>0</v>
      </c>
      <c r="G67" s="82">
        <f>IF(VLOOKUP($B67,'[1]махровые изделия'!$B$26:$D$500,2,0)=0,0,E67/VLOOKUP($B67,'[1]махровые изделия'!$B$26:$D$500,2,0))</f>
        <v>0</v>
      </c>
      <c r="H67" s="82">
        <f>IF(VLOOKUP($B67,'[1]махровые изделия'!$B$26:$D$500,3,0)=0,0,F67/VLOOKUP($B67,'[1]махровые изделия'!$B$26:$D$500,3,0))</f>
        <v>0</v>
      </c>
    </row>
    <row r="68" spans="1:8" s="36" customFormat="1" ht="15.75" customHeight="1" outlineLevel="2">
      <c r="A68" s="77" t="s">
        <v>117</v>
      </c>
      <c r="B68" s="78" t="s">
        <v>31</v>
      </c>
      <c r="C68" s="79">
        <f>VLOOKUP(B68,'Авангард махра'!$B$11:$D$500,2,0)</f>
        <v>42.8</v>
      </c>
      <c r="D68" s="79">
        <f>VLOOKUP(B68,'Авангард махра'!$B$11:$D$500,3,0)</f>
        <v>37.4</v>
      </c>
      <c r="E68" s="81">
        <f>C68-VLOOKUP($B68,'[1]махровые изделия'!$B$26:$D$500,2,0)</f>
        <v>0</v>
      </c>
      <c r="F68" s="81">
        <f>D68-VLOOKUP($B68,'[1]махровые изделия'!$B$26:$D$500,3,0)</f>
        <v>0</v>
      </c>
      <c r="G68" s="82">
        <f>IF(VLOOKUP($B68,'[1]махровые изделия'!$B$26:$D$500,2,0)=0,0,E68/VLOOKUP($B68,'[1]махровые изделия'!$B$26:$D$500,2,0))</f>
        <v>0</v>
      </c>
      <c r="H68" s="82">
        <f>IF(VLOOKUP($B68,'[1]махровые изделия'!$B$26:$D$500,3,0)=0,0,F68/VLOOKUP($B68,'[1]махровые изделия'!$B$26:$D$500,3,0))</f>
        <v>0</v>
      </c>
    </row>
    <row r="69" spans="1:8" s="36" customFormat="1" ht="15.75" customHeight="1" outlineLevel="2">
      <c r="A69" s="77" t="s">
        <v>117</v>
      </c>
      <c r="B69" s="78" t="s">
        <v>32</v>
      </c>
      <c r="C69" s="79">
        <f>VLOOKUP(B69,'Авангард махра'!$B$11:$D$500,2,0)</f>
        <v>66.3</v>
      </c>
      <c r="D69" s="79">
        <f>VLOOKUP(B69,'Авангард махра'!$B$11:$D$500,3,0)</f>
        <v>58</v>
      </c>
      <c r="E69" s="81">
        <f>C69-VLOOKUP($B69,'[1]махровые изделия'!$B$26:$D$500,2,0)</f>
        <v>0</v>
      </c>
      <c r="F69" s="81">
        <f>D69-VLOOKUP($B69,'[1]махровые изделия'!$B$26:$D$500,3,0)</f>
        <v>0</v>
      </c>
      <c r="G69" s="82">
        <f>IF(VLOOKUP($B69,'[1]махровые изделия'!$B$26:$D$500,2,0)=0,0,E69/VLOOKUP($B69,'[1]махровые изделия'!$B$26:$D$500,2,0))</f>
        <v>0</v>
      </c>
      <c r="H69" s="82">
        <f>IF(VLOOKUP($B69,'[1]махровые изделия'!$B$26:$D$500,3,0)=0,0,F69/VLOOKUP($B69,'[1]махровые изделия'!$B$26:$D$500,3,0))</f>
        <v>0</v>
      </c>
    </row>
    <row r="70" spans="1:8" s="36" customFormat="1" ht="15.75" customHeight="1" outlineLevel="2">
      <c r="A70" s="77" t="s">
        <v>117</v>
      </c>
      <c r="B70" s="78" t="s">
        <v>157</v>
      </c>
      <c r="C70" s="79">
        <f>VLOOKUP(B70,'Авангард махра'!$B$11:$D$500,2,0)</f>
        <v>125.5</v>
      </c>
      <c r="D70" s="79">
        <f>VLOOKUP(B70,'Авангард махра'!$B$11:$D$500,3,0)</f>
        <v>109.8</v>
      </c>
      <c r="E70" s="81">
        <f>C70-VLOOKUP($B70,'[1]махровые изделия'!$B$26:$D$500,2,0)</f>
        <v>0</v>
      </c>
      <c r="F70" s="81">
        <f>D70-VLOOKUP($B70,'[1]махровые изделия'!$B$26:$D$500,3,0)</f>
        <v>0</v>
      </c>
      <c r="G70" s="82">
        <f>IF(VLOOKUP($B70,'[1]махровые изделия'!$B$26:$D$500,2,0)=0,0,E70/VLOOKUP($B70,'[1]махровые изделия'!$B$26:$D$500,2,0))</f>
        <v>0</v>
      </c>
      <c r="H70" s="82">
        <f>IF(VLOOKUP($B70,'[1]махровые изделия'!$B$26:$D$500,3,0)=0,0,F70/VLOOKUP($B70,'[1]махровые изделия'!$B$26:$D$500,3,0))</f>
        <v>0</v>
      </c>
    </row>
    <row r="71" spans="1:8" s="36" customFormat="1" ht="15.75" customHeight="1" outlineLevel="2">
      <c r="A71" s="77" t="s">
        <v>117</v>
      </c>
      <c r="B71" s="78" t="s">
        <v>28</v>
      </c>
      <c r="C71" s="79">
        <f>VLOOKUP(B71,'Авангард махра'!$B$11:$D$500,2,0)</f>
        <v>77.400000000000006</v>
      </c>
      <c r="D71" s="79">
        <f>VLOOKUP(B71,'Авангард махра'!$B$11:$D$500,3,0)</f>
        <v>67.8</v>
      </c>
      <c r="E71" s="81">
        <f>C71-VLOOKUP($B71,'[1]махровые изделия'!$B$26:$D$500,2,0)</f>
        <v>0</v>
      </c>
      <c r="F71" s="81">
        <f>D71-VLOOKUP($B71,'[1]махровые изделия'!$B$26:$D$500,3,0)</f>
        <v>0</v>
      </c>
      <c r="G71" s="82">
        <f>IF(VLOOKUP($B71,'[1]махровые изделия'!$B$26:$D$500,2,0)=0,0,E71/VLOOKUP($B71,'[1]махровые изделия'!$B$26:$D$500,2,0))</f>
        <v>0</v>
      </c>
      <c r="H71" s="82">
        <f>IF(VLOOKUP($B71,'[1]махровые изделия'!$B$26:$D$500,3,0)=0,0,F71/VLOOKUP($B71,'[1]махровые изделия'!$B$26:$D$500,3,0))</f>
        <v>0</v>
      </c>
    </row>
    <row r="72" spans="1:8" s="36" customFormat="1" ht="15.75" customHeight="1" outlineLevel="2">
      <c r="A72" s="77" t="s">
        <v>117</v>
      </c>
      <c r="B72" s="78" t="s">
        <v>29</v>
      </c>
      <c r="C72" s="79">
        <f>VLOOKUP(B72,'Авангард махра'!$B$11:$D$500,2,0)</f>
        <v>102.3</v>
      </c>
      <c r="D72" s="79">
        <f>VLOOKUP(B72,'Авангард махра'!$B$11:$D$500,3,0)</f>
        <v>89.5</v>
      </c>
      <c r="E72" s="81">
        <f>C72-VLOOKUP($B72,'[1]махровые изделия'!$B$26:$D$500,2,0)</f>
        <v>0</v>
      </c>
      <c r="F72" s="81">
        <f>D72-VLOOKUP($B72,'[1]махровые изделия'!$B$26:$D$500,3,0)</f>
        <v>0</v>
      </c>
      <c r="G72" s="82">
        <f>IF(VLOOKUP($B72,'[1]махровые изделия'!$B$26:$D$500,2,0)=0,0,E72/VLOOKUP($B72,'[1]махровые изделия'!$B$26:$D$500,2,0))</f>
        <v>0</v>
      </c>
      <c r="H72" s="82">
        <f>IF(VLOOKUP($B72,'[1]махровые изделия'!$B$26:$D$500,3,0)=0,0,F72/VLOOKUP($B72,'[1]махровые изделия'!$B$26:$D$500,3,0))</f>
        <v>0</v>
      </c>
    </row>
    <row r="73" spans="1:8" s="36" customFormat="1" ht="15.75" customHeight="1" outlineLevel="2">
      <c r="A73" s="68" t="s">
        <v>117</v>
      </c>
      <c r="B73" s="69" t="s">
        <v>30</v>
      </c>
      <c r="C73" s="76">
        <f>VLOOKUP(B73,'Авангард махра'!$B$11:$D$500,2,0)</f>
        <v>103.8</v>
      </c>
      <c r="D73" s="76">
        <f>VLOOKUP(B73,'Авангард махра'!$B$11:$D$500,3,0)</f>
        <v>90.8</v>
      </c>
      <c r="E73" s="81">
        <f>C73-VLOOKUP($B73,'[1]махровые изделия'!$B$26:$D$500,2,0)</f>
        <v>0</v>
      </c>
      <c r="F73" s="81">
        <f>D73-VLOOKUP($B73,'[1]махровые изделия'!$B$26:$D$500,3,0)</f>
        <v>0</v>
      </c>
      <c r="G73" s="82">
        <f>IF(VLOOKUP($B73,'[1]махровые изделия'!$B$26:$D$500,2,0)=0,0,E73/VLOOKUP($B73,'[1]махровые изделия'!$B$26:$D$500,2,0))</f>
        <v>0</v>
      </c>
      <c r="H73" s="82">
        <f>IF(VLOOKUP($B73,'[1]махровые изделия'!$B$26:$D$500,3,0)=0,0,F73/VLOOKUP($B73,'[1]махровые изделия'!$B$26:$D$500,3,0))</f>
        <v>0</v>
      </c>
    </row>
    <row r="74" spans="1:8" s="36" customFormat="1" ht="15.75" customHeight="1" outlineLevel="1">
      <c r="A74" s="71"/>
      <c r="B74" s="72" t="s">
        <v>178</v>
      </c>
      <c r="C74" s="73"/>
      <c r="D74" s="73"/>
      <c r="E74" s="81">
        <f>C74-VLOOKUP($B74,'[1]махровые изделия'!$B$26:$D$500,2,0)</f>
        <v>0</v>
      </c>
      <c r="F74" s="81">
        <f>D74-VLOOKUP($B74,'[1]махровые изделия'!$B$26:$D$500,3,0)</f>
        <v>0</v>
      </c>
      <c r="G74" s="82">
        <f>IF(VLOOKUP($B74,'[1]махровые изделия'!$B$26:$D$500,2,0)=0,0,E74/VLOOKUP($B74,'[1]махровые изделия'!$B$26:$D$500,2,0))</f>
        <v>0</v>
      </c>
      <c r="H74" s="82">
        <f>IF(VLOOKUP($B74,'[1]махровые изделия'!$B$26:$D$500,3,0)=0,0,F74/VLOOKUP($B74,'[1]махровые изделия'!$B$26:$D$500,3,0))</f>
        <v>0</v>
      </c>
    </row>
    <row r="75" spans="1:8" s="36" customFormat="1" ht="15.75" customHeight="1" outlineLevel="2">
      <c r="A75" s="65" t="s">
        <v>117</v>
      </c>
      <c r="B75" s="66" t="s">
        <v>155</v>
      </c>
      <c r="C75" s="67">
        <f>VLOOKUP(B75,'Авангард махра'!$B$11:$D$500,2,0)</f>
        <v>40.6</v>
      </c>
      <c r="D75" s="67">
        <f>VLOOKUP(B75,'Авангард махра'!$B$11:$D$500,3,0)</f>
        <v>35.5</v>
      </c>
      <c r="E75" s="81">
        <f>C75-VLOOKUP($B75,'[1]махровые изделия'!$B$26:$D$500,2,0)</f>
        <v>0</v>
      </c>
      <c r="F75" s="81">
        <f>D75-VLOOKUP($B75,'[1]махровые изделия'!$B$26:$D$500,3,0)</f>
        <v>0</v>
      </c>
      <c r="G75" s="82">
        <f>IF(VLOOKUP($B75,'[1]махровые изделия'!$B$26:$D$500,2,0)=0,0,E75/VLOOKUP($B75,'[1]махровые изделия'!$B$26:$D$500,2,0))</f>
        <v>0</v>
      </c>
      <c r="H75" s="82">
        <f>IF(VLOOKUP($B75,'[1]махровые изделия'!$B$26:$D$500,3,0)=0,0,F75/VLOOKUP($B75,'[1]махровые изделия'!$B$26:$D$500,3,0))</f>
        <v>0</v>
      </c>
    </row>
    <row r="76" spans="1:8" s="36" customFormat="1" ht="15.75" customHeight="1" outlineLevel="2">
      <c r="A76" s="77" t="s">
        <v>117</v>
      </c>
      <c r="B76" s="78" t="s">
        <v>152</v>
      </c>
      <c r="C76" s="79">
        <f>VLOOKUP(B76,'Авангард махра'!$B$11:$D$500,2,0)</f>
        <v>58.8</v>
      </c>
      <c r="D76" s="79">
        <f>VLOOKUP(B76,'Авангард махра'!$B$11:$D$500,3,0)</f>
        <v>51.5</v>
      </c>
      <c r="E76" s="81">
        <f>C76-VLOOKUP($B76,'[1]махровые изделия'!$B$26:$D$500,2,0)</f>
        <v>0</v>
      </c>
      <c r="F76" s="81">
        <f>D76-VLOOKUP($B76,'[1]махровые изделия'!$B$26:$D$500,3,0)</f>
        <v>0</v>
      </c>
      <c r="G76" s="82">
        <f>IF(VLOOKUP($B76,'[1]махровые изделия'!$B$26:$D$500,2,0)=0,0,E76/VLOOKUP($B76,'[1]махровые изделия'!$B$26:$D$500,2,0))</f>
        <v>0</v>
      </c>
      <c r="H76" s="82">
        <f>IF(VLOOKUP($B76,'[1]махровые изделия'!$B$26:$D$500,3,0)=0,0,F76/VLOOKUP($B76,'[1]махровые изделия'!$B$26:$D$500,3,0))</f>
        <v>0</v>
      </c>
    </row>
    <row r="77" spans="1:8" s="36" customFormat="1" ht="15.75" customHeight="1" outlineLevel="2">
      <c r="A77" s="77" t="s">
        <v>117</v>
      </c>
      <c r="B77" s="78" t="s">
        <v>153</v>
      </c>
      <c r="C77" s="79">
        <f>VLOOKUP(B77,'Авангард махра'!$B$11:$D$500,2,0)</f>
        <v>83.1</v>
      </c>
      <c r="D77" s="79">
        <f>VLOOKUP(B77,'Авангард махра'!$B$11:$D$500,3,0)</f>
        <v>72.7</v>
      </c>
      <c r="E77" s="81">
        <f>C77-VLOOKUP($B77,'[1]махровые изделия'!$B$26:$D$500,2,0)</f>
        <v>0</v>
      </c>
      <c r="F77" s="81">
        <f>D77-VLOOKUP($B77,'[1]махровые изделия'!$B$26:$D$500,3,0)</f>
        <v>0</v>
      </c>
      <c r="G77" s="82">
        <f>IF(VLOOKUP($B77,'[1]махровые изделия'!$B$26:$D$500,2,0)=0,0,E77/VLOOKUP($B77,'[1]махровые изделия'!$B$26:$D$500,2,0))</f>
        <v>0</v>
      </c>
      <c r="H77" s="82">
        <f>IF(VLOOKUP($B77,'[1]махровые изделия'!$B$26:$D$500,3,0)=0,0,F77/VLOOKUP($B77,'[1]махровые изделия'!$B$26:$D$500,3,0))</f>
        <v>0</v>
      </c>
    </row>
    <row r="78" spans="1:8" s="36" customFormat="1" ht="15.75" customHeight="1" outlineLevel="2">
      <c r="A78" s="77" t="s">
        <v>117</v>
      </c>
      <c r="B78" s="78" t="s">
        <v>150</v>
      </c>
      <c r="C78" s="79">
        <f>VLOOKUP(B78,'Авангард махра'!$B$11:$D$500,2,0)</f>
        <v>209.3</v>
      </c>
      <c r="D78" s="79">
        <f>VLOOKUP(B78,'Авангард махра'!$B$11:$D$500,3,0)</f>
        <v>183.2</v>
      </c>
      <c r="E78" s="81">
        <f>C78-VLOOKUP($B78,'[1]махровые изделия'!$B$26:$D$500,2,0)</f>
        <v>0</v>
      </c>
      <c r="F78" s="81">
        <f>D78-VLOOKUP($B78,'[1]махровые изделия'!$B$26:$D$500,3,0)</f>
        <v>0</v>
      </c>
      <c r="G78" s="82">
        <f>IF(VLOOKUP($B78,'[1]махровые изделия'!$B$26:$D$500,2,0)=0,0,E78/VLOOKUP($B78,'[1]махровые изделия'!$B$26:$D$500,2,0))</f>
        <v>0</v>
      </c>
      <c r="H78" s="82">
        <f>IF(VLOOKUP($B78,'[1]махровые изделия'!$B$26:$D$500,3,0)=0,0,F78/VLOOKUP($B78,'[1]махровые изделия'!$B$26:$D$500,3,0))</f>
        <v>0</v>
      </c>
    </row>
    <row r="79" spans="1:8" s="36" customFormat="1" ht="15.75" customHeight="1" outlineLevel="2">
      <c r="A79" s="68" t="s">
        <v>117</v>
      </c>
      <c r="B79" s="69" t="s">
        <v>154</v>
      </c>
      <c r="C79" s="76">
        <f>VLOOKUP(B79,'Авангард махра'!$B$11:$D$500,2,0)</f>
        <v>165.9</v>
      </c>
      <c r="D79" s="76">
        <f>VLOOKUP(B79,'Авангард махра'!$B$11:$D$500,3,0)</f>
        <v>145.19999999999999</v>
      </c>
      <c r="E79" s="81">
        <f>C79-VLOOKUP($B79,'[1]махровые изделия'!$B$26:$D$500,2,0)</f>
        <v>0</v>
      </c>
      <c r="F79" s="81">
        <f>D79-VLOOKUP($B79,'[1]махровые изделия'!$B$26:$D$500,3,0)</f>
        <v>0</v>
      </c>
      <c r="G79" s="82">
        <f>IF(VLOOKUP($B79,'[1]махровые изделия'!$B$26:$D$500,2,0)=0,0,E79/VLOOKUP($B79,'[1]махровые изделия'!$B$26:$D$500,2,0))</f>
        <v>0</v>
      </c>
      <c r="H79" s="82">
        <f>IF(VLOOKUP($B79,'[1]махровые изделия'!$B$26:$D$500,3,0)=0,0,F79/VLOOKUP($B79,'[1]махровые изделия'!$B$26:$D$500,3,0))</f>
        <v>0</v>
      </c>
    </row>
    <row r="80" spans="1:8" s="36" customFormat="1" ht="15.75" customHeight="1">
      <c r="A80" s="71"/>
      <c r="B80" s="72" t="s">
        <v>57</v>
      </c>
      <c r="C80" s="73"/>
      <c r="D80" s="73"/>
      <c r="E80" s="81">
        <f>C80-VLOOKUP($B80,'[1]махровые изделия'!$B$26:$D$500,2,0)</f>
        <v>0</v>
      </c>
      <c r="F80" s="81">
        <f>D80-VLOOKUP($B80,'[1]махровые изделия'!$B$26:$D$500,3,0)</f>
        <v>0</v>
      </c>
      <c r="G80" s="82">
        <f>IF(VLOOKUP($B80,'[1]махровые изделия'!$B$26:$D$500,2,0)=0,0,E80/VLOOKUP($B80,'[1]махровые изделия'!$B$26:$D$500,2,0))</f>
        <v>0</v>
      </c>
      <c r="H80" s="82">
        <f>IF(VLOOKUP($B80,'[1]махровые изделия'!$B$26:$D$500,3,0)=0,0,F80/VLOOKUP($B80,'[1]махровые изделия'!$B$26:$D$500,3,0))</f>
        <v>0</v>
      </c>
    </row>
    <row r="81" spans="1:8" s="36" customFormat="1" ht="15.75" customHeight="1" outlineLevel="1">
      <c r="A81" s="65" t="s">
        <v>117</v>
      </c>
      <c r="B81" s="66" t="s">
        <v>58</v>
      </c>
      <c r="C81" s="67">
        <f>VLOOKUP(B81,'Авангард махра'!$B$11:$D$500,2,0)</f>
        <v>410.4</v>
      </c>
      <c r="D81" s="67">
        <f>VLOOKUP(B81,'Авангард махра'!$B$11:$D$500,3,0)</f>
        <v>359.1</v>
      </c>
      <c r="E81" s="81">
        <f>C81-VLOOKUP($B81,'[1]махровые изделия'!$B$26:$D$500,2,0)</f>
        <v>-0.10000000000002274</v>
      </c>
      <c r="F81" s="81">
        <f>D81-VLOOKUP($B81,'[1]махровые изделия'!$B$26:$D$500,3,0)</f>
        <v>0.10000000000002274</v>
      </c>
      <c r="G81" s="82">
        <f>IF(VLOOKUP($B81,'[1]махровые изделия'!$B$26:$D$500,2,0)=0,0,E81/VLOOKUP($B81,'[1]махровые изделия'!$B$26:$D$500,2,0))</f>
        <v>-2.4360535931796038E-4</v>
      </c>
      <c r="H81" s="82">
        <f>IF(VLOOKUP($B81,'[1]махровые изделия'!$B$26:$D$500,3,0)=0,0,F81/VLOOKUP($B81,'[1]махровые изделия'!$B$26:$D$500,3,0))</f>
        <v>2.7855153203348951E-4</v>
      </c>
    </row>
    <row r="82" spans="1:8" s="36" customFormat="1" ht="15.75" customHeight="1" outlineLevel="1">
      <c r="A82" s="77" t="s">
        <v>117</v>
      </c>
      <c r="B82" s="78" t="s">
        <v>59</v>
      </c>
      <c r="C82" s="79">
        <f>VLOOKUP(B82,'Авангард махра'!$B$11:$D$500,2,0)</f>
        <v>432.9</v>
      </c>
      <c r="D82" s="79">
        <f>VLOOKUP(B82,'Авангард махра'!$B$11:$D$500,3,0)</f>
        <v>378.8</v>
      </c>
      <c r="E82" s="81">
        <f>C82-VLOOKUP($B82,'[1]махровые изделия'!$B$26:$D$500,2,0)</f>
        <v>-0.10000000000002274</v>
      </c>
      <c r="F82" s="81">
        <f>D82-VLOOKUP($B82,'[1]махровые изделия'!$B$26:$D$500,3,0)</f>
        <v>0</v>
      </c>
      <c r="G82" s="82">
        <f>IF(VLOOKUP($B82,'[1]махровые изделия'!$B$26:$D$500,2,0)=0,0,E82/VLOOKUP($B82,'[1]махровые изделия'!$B$26:$D$500,2,0))</f>
        <v>-2.3094688221714257E-4</v>
      </c>
      <c r="H82" s="82">
        <f>IF(VLOOKUP($B82,'[1]махровые изделия'!$B$26:$D$500,3,0)=0,0,F82/VLOOKUP($B82,'[1]махровые изделия'!$B$26:$D$500,3,0))</f>
        <v>0</v>
      </c>
    </row>
    <row r="83" spans="1:8" s="36" customFormat="1" ht="15.75" customHeight="1" outlineLevel="1">
      <c r="A83" s="68" t="s">
        <v>117</v>
      </c>
      <c r="B83" s="69" t="s">
        <v>60</v>
      </c>
      <c r="C83" s="76">
        <f>VLOOKUP(B83,'Авангард махра'!$B$11:$D$500,2,0)</f>
        <v>432.9</v>
      </c>
      <c r="D83" s="76">
        <f>VLOOKUP(B83,'Авангард махра'!$B$11:$D$500,3,0)</f>
        <v>378.8</v>
      </c>
      <c r="E83" s="81">
        <f>C83-VLOOKUP($B83,'[1]махровые изделия'!$B$26:$D$500,2,0)</f>
        <v>-0.10000000000002274</v>
      </c>
      <c r="F83" s="81">
        <f>D83-VLOOKUP($B83,'[1]махровые изделия'!$B$26:$D$500,3,0)</f>
        <v>0</v>
      </c>
      <c r="G83" s="82">
        <f>IF(VLOOKUP($B83,'[1]махровые изделия'!$B$26:$D$500,2,0)=0,0,E83/VLOOKUP($B83,'[1]махровые изделия'!$B$26:$D$500,2,0))</f>
        <v>-2.3094688221714257E-4</v>
      </c>
      <c r="H83" s="82">
        <f>IF(VLOOKUP($B83,'[1]махровые изделия'!$B$26:$D$500,3,0)=0,0,F83/VLOOKUP($B83,'[1]махровые изделия'!$B$26:$D$500,3,0))</f>
        <v>0</v>
      </c>
    </row>
    <row r="84" spans="1:8" s="36" customFormat="1" ht="15.75" customHeight="1">
      <c r="A84" s="71"/>
      <c r="B84" s="72" t="s">
        <v>94</v>
      </c>
      <c r="C84" s="73"/>
      <c r="D84" s="73"/>
      <c r="E84" s="81">
        <f>C84-VLOOKUP($B84,'[1]махровые изделия'!$B$26:$D$500,2,0)</f>
        <v>0</v>
      </c>
      <c r="F84" s="81">
        <f>D84-VLOOKUP($B84,'[1]махровые изделия'!$B$26:$D$500,3,0)</f>
        <v>0</v>
      </c>
      <c r="G84" s="82">
        <f>IF(VLOOKUP($B84,'[1]махровые изделия'!$B$26:$D$500,2,0)=0,0,E84/VLOOKUP($B84,'[1]махровые изделия'!$B$26:$D$500,2,0))</f>
        <v>0</v>
      </c>
      <c r="H84" s="82">
        <f>IF(VLOOKUP($B84,'[1]махровые изделия'!$B$26:$D$500,3,0)=0,0,F84/VLOOKUP($B84,'[1]махровые изделия'!$B$26:$D$500,3,0))</f>
        <v>0</v>
      </c>
    </row>
    <row r="85" spans="1:8" s="36" customFormat="1" ht="15.75" customHeight="1">
      <c r="A85" s="71"/>
      <c r="B85" s="72" t="s">
        <v>95</v>
      </c>
      <c r="C85" s="73"/>
      <c r="D85" s="73"/>
      <c r="E85" s="81">
        <f>C85-VLOOKUP($B85,'[1]махровые изделия'!$B$26:$D$500,2,0)</f>
        <v>0</v>
      </c>
      <c r="F85" s="81">
        <f>D85-VLOOKUP($B85,'[1]махровые изделия'!$B$26:$D$500,3,0)</f>
        <v>0</v>
      </c>
      <c r="G85" s="82">
        <f>IF(VLOOKUP($B85,'[1]махровые изделия'!$B$26:$D$500,2,0)=0,0,E85/VLOOKUP($B85,'[1]махровые изделия'!$B$26:$D$500,2,0))</f>
        <v>0</v>
      </c>
      <c r="H85" s="82">
        <f>IF(VLOOKUP($B85,'[1]махровые изделия'!$B$26:$D$500,3,0)=0,0,F85/VLOOKUP($B85,'[1]махровые изделия'!$B$26:$D$500,3,0))</f>
        <v>0</v>
      </c>
    </row>
    <row r="86" spans="1:8" s="36" customFormat="1" ht="15.75" customHeight="1" outlineLevel="1">
      <c r="A86" s="65" t="s">
        <v>117</v>
      </c>
      <c r="B86" s="66" t="s">
        <v>96</v>
      </c>
      <c r="C86" s="67">
        <f>VLOOKUP(B86,'Авангард махра'!$B$11:$D$500,2,0)</f>
        <v>44.4</v>
      </c>
      <c r="D86" s="67">
        <f>VLOOKUP(B86,'Авангард махра'!$B$11:$D$500,3,0)</f>
        <v>38.799999999999997</v>
      </c>
      <c r="E86" s="81">
        <f>C86-VLOOKUP($B86,'[1]махровые изделия'!$B$26:$D$500,2,0)</f>
        <v>0</v>
      </c>
      <c r="F86" s="81">
        <f>D86-VLOOKUP($B86,'[1]махровые изделия'!$B$26:$D$500,3,0)</f>
        <v>0</v>
      </c>
      <c r="G86" s="82">
        <f>IF(VLOOKUP($B86,'[1]махровые изделия'!$B$26:$D$500,2,0)=0,0,E86/VLOOKUP($B86,'[1]махровые изделия'!$B$26:$D$500,2,0))</f>
        <v>0</v>
      </c>
      <c r="H86" s="82">
        <f>IF(VLOOKUP($B86,'[1]махровые изделия'!$B$26:$D$500,3,0)=0,0,F86/VLOOKUP($B86,'[1]махровые изделия'!$B$26:$D$500,3,0))</f>
        <v>0</v>
      </c>
    </row>
    <row r="87" spans="1:8" s="36" customFormat="1" ht="15.75" customHeight="1" outlineLevel="1">
      <c r="A87" s="77" t="s">
        <v>117</v>
      </c>
      <c r="B87" s="78" t="s">
        <v>97</v>
      </c>
      <c r="C87" s="79">
        <f>VLOOKUP(B87,'Авангард махра'!$B$11:$D$500,2,0)</f>
        <v>44.4</v>
      </c>
      <c r="D87" s="79">
        <f>VLOOKUP(B87,'Авангард махра'!$B$11:$D$500,3,0)</f>
        <v>38.799999999999997</v>
      </c>
      <c r="E87" s="81">
        <f>C87-VLOOKUP($B87,'[1]махровые изделия'!$B$26:$D$500,2,0)</f>
        <v>0</v>
      </c>
      <c r="F87" s="81">
        <f>D87-VLOOKUP($B87,'[1]махровые изделия'!$B$26:$D$500,3,0)</f>
        <v>0</v>
      </c>
      <c r="G87" s="82">
        <f>IF(VLOOKUP($B87,'[1]махровые изделия'!$B$26:$D$500,2,0)=0,0,E87/VLOOKUP($B87,'[1]махровые изделия'!$B$26:$D$500,2,0))</f>
        <v>0</v>
      </c>
      <c r="H87" s="82">
        <f>IF(VLOOKUP($B87,'[1]махровые изделия'!$B$26:$D$500,3,0)=0,0,F87/VLOOKUP($B87,'[1]махровые изделия'!$B$26:$D$500,3,0))</f>
        <v>0</v>
      </c>
    </row>
    <row r="88" spans="1:8" s="36" customFormat="1" ht="15.75" customHeight="1" outlineLevel="1">
      <c r="A88" s="77" t="s">
        <v>117</v>
      </c>
      <c r="B88" s="78" t="s">
        <v>98</v>
      </c>
      <c r="C88" s="79">
        <f>VLOOKUP(B88,'Авангард махра'!$B$11:$D$500,2,0)</f>
        <v>58.4</v>
      </c>
      <c r="D88" s="79">
        <f>VLOOKUP(B88,'Авангард махра'!$B$11:$D$500,3,0)</f>
        <v>51.1</v>
      </c>
      <c r="E88" s="81">
        <f>C88-VLOOKUP($B88,'[1]махровые изделия'!$B$26:$D$500,2,0)</f>
        <v>4.2999999999999972</v>
      </c>
      <c r="F88" s="81">
        <f>D88-VLOOKUP($B88,'[1]махровые изделия'!$B$26:$D$500,3,0)</f>
        <v>3.8000000000000043</v>
      </c>
      <c r="G88" s="82">
        <f>IF(VLOOKUP($B88,'[1]махровые изделия'!$B$26:$D$500,2,0)=0,0,E88/VLOOKUP($B88,'[1]махровые изделия'!$B$26:$D$500,2,0))</f>
        <v>7.9482439926062798E-2</v>
      </c>
      <c r="H88" s="82">
        <f>IF(VLOOKUP($B88,'[1]махровые изделия'!$B$26:$D$500,3,0)=0,0,F88/VLOOKUP($B88,'[1]махровые изделия'!$B$26:$D$500,3,0))</f>
        <v>8.0338266384778104E-2</v>
      </c>
    </row>
    <row r="89" spans="1:8" s="36" customFormat="1" ht="15.75" customHeight="1" outlineLevel="1">
      <c r="A89" s="68" t="s">
        <v>117</v>
      </c>
      <c r="B89" s="69" t="s">
        <v>99</v>
      </c>
      <c r="C89" s="76">
        <f>VLOOKUP(B89,'Авангард махра'!$B$11:$D$500,2,0)</f>
        <v>136</v>
      </c>
      <c r="D89" s="76">
        <f>VLOOKUP(B89,'Авангард махра'!$B$11:$D$500,3,0)</f>
        <v>119</v>
      </c>
      <c r="E89" s="81">
        <f>C89-VLOOKUP($B89,'[1]махровые изделия'!$B$26:$D$500,2,0)</f>
        <v>10.099999999999994</v>
      </c>
      <c r="F89" s="81">
        <f>D89-VLOOKUP($B89,'[1]махровые изделия'!$B$26:$D$500,3,0)</f>
        <v>8.7999999999999972</v>
      </c>
      <c r="G89" s="82">
        <f>IF(VLOOKUP($B89,'[1]махровые изделия'!$B$26:$D$500,2,0)=0,0,E89/VLOOKUP($B89,'[1]махровые изделия'!$B$26:$D$500,2,0))</f>
        <v>8.0222398729150074E-2</v>
      </c>
      <c r="H89" s="82">
        <f>IF(VLOOKUP($B89,'[1]махровые изделия'!$B$26:$D$500,3,0)=0,0,F89/VLOOKUP($B89,'[1]махровые изделия'!$B$26:$D$500,3,0))</f>
        <v>7.9854809437386542E-2</v>
      </c>
    </row>
    <row r="90" spans="1:8" s="36" customFormat="1" ht="15.75" customHeight="1">
      <c r="A90" s="71"/>
      <c r="B90" s="72" t="s">
        <v>100</v>
      </c>
      <c r="C90" s="73"/>
      <c r="D90" s="73"/>
      <c r="E90" s="81">
        <f>C90-VLOOKUP($B90,'[1]махровые изделия'!$B$26:$D$500,2,0)</f>
        <v>0</v>
      </c>
      <c r="F90" s="81">
        <f>D90-VLOOKUP($B90,'[1]махровые изделия'!$B$26:$D$500,3,0)</f>
        <v>0</v>
      </c>
      <c r="G90" s="82">
        <f>IF(VLOOKUP($B90,'[1]махровые изделия'!$B$26:$D$500,2,0)=0,0,E90/VLOOKUP($B90,'[1]махровые изделия'!$B$26:$D$500,2,0))</f>
        <v>0</v>
      </c>
      <c r="H90" s="82">
        <f>IF(VLOOKUP($B90,'[1]махровые изделия'!$B$26:$D$500,3,0)=0,0,F90/VLOOKUP($B90,'[1]махровые изделия'!$B$26:$D$500,3,0))</f>
        <v>0</v>
      </c>
    </row>
    <row r="91" spans="1:8" s="36" customFormat="1" ht="15.75" customHeight="1" outlineLevel="1">
      <c r="A91" s="65" t="s">
        <v>117</v>
      </c>
      <c r="B91" s="66" t="s">
        <v>221</v>
      </c>
      <c r="C91" s="67">
        <f>VLOOKUP(B91,'Авангард махра'!$B$11:$D$500,2,0)</f>
        <v>33.200000000000003</v>
      </c>
      <c r="D91" s="67">
        <f>VLOOKUP(B91,'Авангард махра'!$B$11:$D$500,3,0)</f>
        <v>29</v>
      </c>
      <c r="E91" s="81">
        <f>C91-VLOOKUP($B91,'[1]махровые изделия'!$B$26:$D$500,2,0)</f>
        <v>0</v>
      </c>
      <c r="F91" s="81">
        <f>D91-VLOOKUP($B91,'[1]махровые изделия'!$B$26:$D$500,3,0)</f>
        <v>0</v>
      </c>
      <c r="G91" s="82">
        <f>IF(VLOOKUP($B91,'[1]махровые изделия'!$B$26:$D$500,2,0)=0,0,E91/VLOOKUP($B91,'[1]махровые изделия'!$B$26:$D$500,2,0))</f>
        <v>0</v>
      </c>
      <c r="H91" s="82">
        <f>IF(VLOOKUP($B91,'[1]махровые изделия'!$B$26:$D$500,3,0)=0,0,F91/VLOOKUP($B91,'[1]махровые изделия'!$B$26:$D$500,3,0))</f>
        <v>0</v>
      </c>
    </row>
    <row r="92" spans="1:8" s="36" customFormat="1" ht="15.75" customHeight="1" outlineLevel="1">
      <c r="A92" s="77" t="s">
        <v>117</v>
      </c>
      <c r="B92" s="78" t="s">
        <v>101</v>
      </c>
      <c r="C92" s="79">
        <f>VLOOKUP(B92,'Авангард махра'!$B$11:$D$500,2,0)</f>
        <v>27.6</v>
      </c>
      <c r="D92" s="79">
        <f>VLOOKUP(B92,'Авангард махра'!$B$11:$D$500,3,0)</f>
        <v>24.2</v>
      </c>
      <c r="E92" s="81">
        <f>C92-VLOOKUP($B92,'[1]махровые изделия'!$B$26:$D$500,2,0)</f>
        <v>0</v>
      </c>
      <c r="F92" s="81">
        <f>D92-VLOOKUP($B92,'[1]махровые изделия'!$B$26:$D$500,3,0)</f>
        <v>0</v>
      </c>
      <c r="G92" s="82">
        <f>IF(VLOOKUP($B92,'[1]махровые изделия'!$B$26:$D$500,2,0)=0,0,E92/VLOOKUP($B92,'[1]махровые изделия'!$B$26:$D$500,2,0))</f>
        <v>0</v>
      </c>
      <c r="H92" s="82">
        <f>IF(VLOOKUP($B92,'[1]махровые изделия'!$B$26:$D$500,3,0)=0,0,F92/VLOOKUP($B92,'[1]махровые изделия'!$B$26:$D$500,3,0))</f>
        <v>0</v>
      </c>
    </row>
    <row r="93" spans="1:8" s="36" customFormat="1" ht="15.75" customHeight="1" outlineLevel="1">
      <c r="A93" s="77" t="s">
        <v>117</v>
      </c>
      <c r="B93" s="78" t="s">
        <v>104</v>
      </c>
      <c r="C93" s="79">
        <f>VLOOKUP(B93,'Авангард махра'!$B$11:$D$500,2,0)</f>
        <v>43.5</v>
      </c>
      <c r="D93" s="79">
        <f>VLOOKUP(B93,'Авангард махра'!$B$11:$D$500,3,0)</f>
        <v>38.1</v>
      </c>
      <c r="E93" s="81">
        <f>C93-VLOOKUP($B93,'[1]махровые изделия'!$B$26:$D$500,2,0)</f>
        <v>0</v>
      </c>
      <c r="F93" s="81">
        <f>D93-VLOOKUP($B93,'[1]махровые изделия'!$B$26:$D$500,3,0)</f>
        <v>0</v>
      </c>
      <c r="G93" s="82">
        <f>IF(VLOOKUP($B93,'[1]махровые изделия'!$B$26:$D$500,2,0)=0,0,E93/VLOOKUP($B93,'[1]махровые изделия'!$B$26:$D$500,2,0))</f>
        <v>0</v>
      </c>
      <c r="H93" s="82">
        <f>IF(VLOOKUP($B93,'[1]махровые изделия'!$B$26:$D$500,3,0)=0,0,F93/VLOOKUP($B93,'[1]махровые изделия'!$B$26:$D$500,3,0))</f>
        <v>0</v>
      </c>
    </row>
    <row r="94" spans="1:8" s="36" customFormat="1" ht="15.75" customHeight="1" outlineLevel="1">
      <c r="A94" s="77" t="s">
        <v>117</v>
      </c>
      <c r="B94" s="78" t="s">
        <v>102</v>
      </c>
      <c r="C94" s="79">
        <f>VLOOKUP(B94,'Авангард махра'!$B$11:$D$500,2,0)</f>
        <v>44.4</v>
      </c>
      <c r="D94" s="79">
        <f>VLOOKUP(B94,'Авангард махра'!$B$11:$D$500,3,0)</f>
        <v>38.799999999999997</v>
      </c>
      <c r="E94" s="81">
        <f>C94-VLOOKUP($B94,'[1]махровые изделия'!$B$26:$D$500,2,0)</f>
        <v>0</v>
      </c>
      <c r="F94" s="81">
        <f>D94-VLOOKUP($B94,'[1]махровые изделия'!$B$26:$D$500,3,0)</f>
        <v>0</v>
      </c>
      <c r="G94" s="82">
        <f>IF(VLOOKUP($B94,'[1]махровые изделия'!$B$26:$D$500,2,0)=0,0,E94/VLOOKUP($B94,'[1]махровые изделия'!$B$26:$D$500,2,0))</f>
        <v>0</v>
      </c>
      <c r="H94" s="82">
        <f>IF(VLOOKUP($B94,'[1]махровые изделия'!$B$26:$D$500,3,0)=0,0,F94/VLOOKUP($B94,'[1]махровые изделия'!$B$26:$D$500,3,0))</f>
        <v>0</v>
      </c>
    </row>
    <row r="95" spans="1:8" s="36" customFormat="1" ht="15.75" customHeight="1" outlineLevel="1">
      <c r="A95" s="77" t="s">
        <v>117</v>
      </c>
      <c r="B95" s="78" t="s">
        <v>103</v>
      </c>
      <c r="C95" s="79">
        <f>VLOOKUP(B95,'Авангард махра'!$B$11:$D$500,2,0)</f>
        <v>44.4</v>
      </c>
      <c r="D95" s="79">
        <f>VLOOKUP(B95,'Авангард махра'!$B$11:$D$500,3,0)</f>
        <v>38.799999999999997</v>
      </c>
      <c r="E95" s="81">
        <f>C95-VLOOKUP($B95,'[1]махровые изделия'!$B$26:$D$500,2,0)</f>
        <v>0</v>
      </c>
      <c r="F95" s="81">
        <f>D95-VLOOKUP($B95,'[1]махровые изделия'!$B$26:$D$500,3,0)</f>
        <v>0</v>
      </c>
      <c r="G95" s="82">
        <f>IF(VLOOKUP($B95,'[1]махровые изделия'!$B$26:$D$500,2,0)=0,0,E95/VLOOKUP($B95,'[1]махровые изделия'!$B$26:$D$500,2,0))</f>
        <v>0</v>
      </c>
      <c r="H95" s="82">
        <f>IF(VLOOKUP($B95,'[1]махровые изделия'!$B$26:$D$500,3,0)=0,0,F95/VLOOKUP($B95,'[1]махровые изделия'!$B$26:$D$500,3,0))</f>
        <v>0</v>
      </c>
    </row>
    <row r="96" spans="1:8" s="36" customFormat="1" ht="15.75" customHeight="1" outlineLevel="1">
      <c r="A96" s="68" t="s">
        <v>117</v>
      </c>
      <c r="B96" s="69" t="s">
        <v>137</v>
      </c>
      <c r="C96" s="76">
        <f>VLOOKUP(B96,'Авангард махра'!$B$11:$D$500,2,0)</f>
        <v>43.5</v>
      </c>
      <c r="D96" s="76">
        <f>VLOOKUP(B96,'Авангард махра'!$B$11:$D$500,3,0)</f>
        <v>38</v>
      </c>
      <c r="E96" s="81">
        <f>C96-VLOOKUP($B96,'[1]махровые изделия'!$B$26:$D$500,2,0)</f>
        <v>0</v>
      </c>
      <c r="F96" s="81">
        <f>D96-VLOOKUP($B96,'[1]махровые изделия'!$B$26:$D$500,3,0)</f>
        <v>0</v>
      </c>
      <c r="G96" s="82">
        <f>IF(VLOOKUP($B96,'[1]махровые изделия'!$B$26:$D$500,2,0)=0,0,E96/VLOOKUP($B96,'[1]махровые изделия'!$B$26:$D$500,2,0))</f>
        <v>0</v>
      </c>
      <c r="H96" s="82">
        <f>IF(VLOOKUP($B96,'[1]махровые изделия'!$B$26:$D$500,3,0)=0,0,F96/VLOOKUP($B96,'[1]махровые изделия'!$B$26:$D$500,3,0))</f>
        <v>0</v>
      </c>
    </row>
    <row r="97" spans="1:8" s="36" customFormat="1" ht="15.75" customHeight="1">
      <c r="A97" s="71"/>
      <c r="B97" s="72" t="s">
        <v>61</v>
      </c>
      <c r="C97" s="73"/>
      <c r="D97" s="73"/>
      <c r="E97" s="81">
        <f>C97-VLOOKUP($B97,'[1]махровые изделия'!$B$26:$D$500,2,0)</f>
        <v>0</v>
      </c>
      <c r="F97" s="81">
        <f>D97-VLOOKUP($B97,'[1]махровые изделия'!$B$26:$D$500,3,0)</f>
        <v>0</v>
      </c>
      <c r="G97" s="82">
        <f>IF(VLOOKUP($B97,'[1]махровые изделия'!$B$26:$D$500,2,0)=0,0,E97/VLOOKUP($B97,'[1]махровые изделия'!$B$26:$D$500,2,0))</f>
        <v>0</v>
      </c>
      <c r="H97" s="82">
        <f>IF(VLOOKUP($B97,'[1]махровые изделия'!$B$26:$D$500,3,0)=0,0,F97/VLOOKUP($B97,'[1]махровые изделия'!$B$26:$D$500,3,0))</f>
        <v>0</v>
      </c>
    </row>
    <row r="98" spans="1:8" s="36" customFormat="1" ht="15.75" customHeight="1" outlineLevel="1">
      <c r="A98" s="65" t="s">
        <v>117</v>
      </c>
      <c r="B98" s="66" t="s">
        <v>62</v>
      </c>
      <c r="C98" s="67">
        <f>VLOOKUP(B98,'Авангард махра'!$B$11:$D$500,2,0)</f>
        <v>353.8</v>
      </c>
      <c r="D98" s="67">
        <f>VLOOKUP(B98,'Авангард махра'!$B$11:$D$500,3,0)</f>
        <v>309.60000000000002</v>
      </c>
      <c r="E98" s="81">
        <f>C98-VLOOKUP($B98,'[1]махровые изделия'!$B$26:$D$500,2,0)</f>
        <v>0</v>
      </c>
      <c r="F98" s="81">
        <f>D98-VLOOKUP($B98,'[1]махровые изделия'!$B$26:$D$500,3,0)</f>
        <v>0</v>
      </c>
      <c r="G98" s="82">
        <f>IF(VLOOKUP($B98,'[1]махровые изделия'!$B$26:$D$500,2,0)=0,0,E98/VLOOKUP($B98,'[1]махровые изделия'!$B$26:$D$500,2,0))</f>
        <v>0</v>
      </c>
      <c r="H98" s="82">
        <f>IF(VLOOKUP($B98,'[1]махровые изделия'!$B$26:$D$500,3,0)=0,0,F98/VLOOKUP($B98,'[1]махровые изделия'!$B$26:$D$500,3,0))</f>
        <v>0</v>
      </c>
    </row>
    <row r="99" spans="1:8" s="36" customFormat="1" ht="15.75" customHeight="1" outlineLevel="1">
      <c r="A99" s="77" t="s">
        <v>117</v>
      </c>
      <c r="B99" s="78" t="s">
        <v>69</v>
      </c>
      <c r="C99" s="79">
        <f>VLOOKUP(B99,'Авангард махра'!$B$11:$D$500,2,0)</f>
        <v>337</v>
      </c>
      <c r="D99" s="79">
        <f>VLOOKUP(B99,'Авангард махра'!$B$11:$D$500,3,0)</f>
        <v>294.89999999999998</v>
      </c>
      <c r="E99" s="81">
        <f>C99-VLOOKUP($B99,'[1]махровые изделия'!$B$26:$D$500,2,0)</f>
        <v>0</v>
      </c>
      <c r="F99" s="81">
        <f>D99-VLOOKUP($B99,'[1]махровые изделия'!$B$26:$D$500,3,0)</f>
        <v>0</v>
      </c>
      <c r="G99" s="82">
        <f>IF(VLOOKUP($B99,'[1]махровые изделия'!$B$26:$D$500,2,0)=0,0,E99/VLOOKUP($B99,'[1]махровые изделия'!$B$26:$D$500,2,0))</f>
        <v>0</v>
      </c>
      <c r="H99" s="82">
        <f>IF(VLOOKUP($B99,'[1]махровые изделия'!$B$26:$D$500,3,0)=0,0,F99/VLOOKUP($B99,'[1]махровые изделия'!$B$26:$D$500,3,0))</f>
        <v>0</v>
      </c>
    </row>
    <row r="100" spans="1:8" s="36" customFormat="1" ht="15.75" customHeight="1" outlineLevel="1">
      <c r="A100" s="77" t="s">
        <v>117</v>
      </c>
      <c r="B100" s="78" t="s">
        <v>65</v>
      </c>
      <c r="C100" s="79">
        <f>VLOOKUP(B100,'Авангард махра'!$B$11:$D$500,2,0)</f>
        <v>353.8</v>
      </c>
      <c r="D100" s="79">
        <f>VLOOKUP(B100,'Авангард махра'!$B$11:$D$500,3,0)</f>
        <v>309.60000000000002</v>
      </c>
      <c r="E100" s="81">
        <f>C100-VLOOKUP($B100,'[1]махровые изделия'!$B$26:$D$500,2,0)</f>
        <v>0</v>
      </c>
      <c r="F100" s="81">
        <f>D100-VLOOKUP($B100,'[1]махровые изделия'!$B$26:$D$500,3,0)</f>
        <v>0</v>
      </c>
      <c r="G100" s="82">
        <f>IF(VLOOKUP($B100,'[1]махровые изделия'!$B$26:$D$500,2,0)=0,0,E100/VLOOKUP($B100,'[1]махровые изделия'!$B$26:$D$500,2,0))</f>
        <v>0</v>
      </c>
      <c r="H100" s="82">
        <f>IF(VLOOKUP($B100,'[1]махровые изделия'!$B$26:$D$500,3,0)=0,0,F100/VLOOKUP($B100,'[1]махровые изделия'!$B$26:$D$500,3,0))</f>
        <v>0</v>
      </c>
    </row>
    <row r="101" spans="1:8" s="36" customFormat="1" ht="15.75" customHeight="1" outlineLevel="1">
      <c r="A101" s="77" t="s">
        <v>117</v>
      </c>
      <c r="B101" s="78" t="s">
        <v>66</v>
      </c>
      <c r="C101" s="79">
        <f>VLOOKUP(B101,'Авангард махра'!$B$11:$D$500,2,0)</f>
        <v>353.8</v>
      </c>
      <c r="D101" s="79">
        <f>VLOOKUP(B101,'Авангард махра'!$B$11:$D$500,3,0)</f>
        <v>309.60000000000002</v>
      </c>
      <c r="E101" s="81">
        <f>C101-VLOOKUP($B101,'[1]махровые изделия'!$B$26:$D$500,2,0)</f>
        <v>0</v>
      </c>
      <c r="F101" s="81">
        <f>D101-VLOOKUP($B101,'[1]махровые изделия'!$B$26:$D$500,3,0)</f>
        <v>0</v>
      </c>
      <c r="G101" s="82">
        <f>IF(VLOOKUP($B101,'[1]махровые изделия'!$B$26:$D$500,2,0)=0,0,E101/VLOOKUP($B101,'[1]махровые изделия'!$B$26:$D$500,2,0))</f>
        <v>0</v>
      </c>
      <c r="H101" s="82">
        <f>IF(VLOOKUP($B101,'[1]махровые изделия'!$B$26:$D$500,3,0)=0,0,F101/VLOOKUP($B101,'[1]махровые изделия'!$B$26:$D$500,3,0))</f>
        <v>0</v>
      </c>
    </row>
    <row r="102" spans="1:8" s="36" customFormat="1" ht="15.75" customHeight="1" outlineLevel="1">
      <c r="A102" s="77" t="s">
        <v>117</v>
      </c>
      <c r="B102" s="78" t="s">
        <v>67</v>
      </c>
      <c r="C102" s="79">
        <f>VLOOKUP(B102,'Авангард махра'!$B$11:$D$500,2,0)</f>
        <v>353.8</v>
      </c>
      <c r="D102" s="79">
        <f>VLOOKUP(B102,'Авангард махра'!$B$11:$D$500,3,0)</f>
        <v>309.60000000000002</v>
      </c>
      <c r="E102" s="81">
        <f>C102-VLOOKUP($B102,'[1]махровые изделия'!$B$26:$D$500,2,0)</f>
        <v>0</v>
      </c>
      <c r="F102" s="81">
        <f>D102-VLOOKUP($B102,'[1]махровые изделия'!$B$26:$D$500,3,0)</f>
        <v>0</v>
      </c>
      <c r="G102" s="82">
        <f>IF(VLOOKUP($B102,'[1]махровые изделия'!$B$26:$D$500,2,0)=0,0,E102/VLOOKUP($B102,'[1]махровые изделия'!$B$26:$D$500,2,0))</f>
        <v>0</v>
      </c>
      <c r="H102" s="82">
        <f>IF(VLOOKUP($B102,'[1]махровые изделия'!$B$26:$D$500,3,0)=0,0,F102/VLOOKUP($B102,'[1]махровые изделия'!$B$26:$D$500,3,0))</f>
        <v>0</v>
      </c>
    </row>
    <row r="103" spans="1:8" s="36" customFormat="1" ht="15.75" customHeight="1" outlineLevel="1">
      <c r="A103" s="77" t="s">
        <v>117</v>
      </c>
      <c r="B103" s="78" t="s">
        <v>68</v>
      </c>
      <c r="C103" s="79">
        <f>VLOOKUP(B103,'Авангард махра'!$B$11:$D$500,2,0)</f>
        <v>353.8</v>
      </c>
      <c r="D103" s="79">
        <f>VLOOKUP(B103,'Авангард махра'!$B$11:$D$500,3,0)</f>
        <v>309.60000000000002</v>
      </c>
      <c r="E103" s="81">
        <f>C103-VLOOKUP($B103,'[1]махровые изделия'!$B$26:$D$500,2,0)</f>
        <v>0</v>
      </c>
      <c r="F103" s="81">
        <f>D103-VLOOKUP($B103,'[1]махровые изделия'!$B$26:$D$500,3,0)</f>
        <v>0</v>
      </c>
      <c r="G103" s="82">
        <f>IF(VLOOKUP($B103,'[1]махровые изделия'!$B$26:$D$500,2,0)=0,0,E103/VLOOKUP($B103,'[1]махровые изделия'!$B$26:$D$500,2,0))</f>
        <v>0</v>
      </c>
      <c r="H103" s="82">
        <f>IF(VLOOKUP($B103,'[1]махровые изделия'!$B$26:$D$500,3,0)=0,0,F103/VLOOKUP($B103,'[1]махровые изделия'!$B$26:$D$500,3,0))</f>
        <v>0</v>
      </c>
    </row>
    <row r="104" spans="1:8" s="36" customFormat="1" ht="15.75" customHeight="1" outlineLevel="1">
      <c r="A104" s="77" t="s">
        <v>117</v>
      </c>
      <c r="B104" s="78" t="s">
        <v>63</v>
      </c>
      <c r="C104" s="79">
        <f>VLOOKUP(B104,'Авангард махра'!$B$11:$D$500,2,0)</f>
        <v>353.8</v>
      </c>
      <c r="D104" s="79">
        <f>VLOOKUP(B104,'Авангард махра'!$B$11:$D$500,3,0)</f>
        <v>309.60000000000002</v>
      </c>
      <c r="E104" s="81">
        <f>C104-VLOOKUP($B104,'[1]махровые изделия'!$B$26:$D$500,2,0)</f>
        <v>0</v>
      </c>
      <c r="F104" s="81">
        <f>D104-VLOOKUP($B104,'[1]махровые изделия'!$B$26:$D$500,3,0)</f>
        <v>0</v>
      </c>
      <c r="G104" s="82">
        <f>IF(VLOOKUP($B104,'[1]махровые изделия'!$B$26:$D$500,2,0)=0,0,E104/VLOOKUP($B104,'[1]махровые изделия'!$B$26:$D$500,2,0))</f>
        <v>0</v>
      </c>
      <c r="H104" s="82">
        <f>IF(VLOOKUP($B104,'[1]махровые изделия'!$B$26:$D$500,3,0)=0,0,F104/VLOOKUP($B104,'[1]махровые изделия'!$B$26:$D$500,3,0))</f>
        <v>0</v>
      </c>
    </row>
    <row r="105" spans="1:8" s="36" customFormat="1" ht="15.75" customHeight="1" outlineLevel="1">
      <c r="A105" s="68" t="s">
        <v>117</v>
      </c>
      <c r="B105" s="69" t="s">
        <v>64</v>
      </c>
      <c r="C105" s="76">
        <f>VLOOKUP(B105,'Авангард махра'!$B$11:$D$500,2,0)</f>
        <v>337</v>
      </c>
      <c r="D105" s="76">
        <f>VLOOKUP(B105,'Авангард махра'!$B$11:$D$500,3,0)</f>
        <v>294.89999999999998</v>
      </c>
      <c r="E105" s="81">
        <f>C105-VLOOKUP($B105,'[1]махровые изделия'!$B$26:$D$500,2,0)</f>
        <v>0</v>
      </c>
      <c r="F105" s="81">
        <f>D105-VLOOKUP($B105,'[1]махровые изделия'!$B$26:$D$500,3,0)</f>
        <v>0</v>
      </c>
      <c r="G105" s="82">
        <f>IF(VLOOKUP($B105,'[1]махровые изделия'!$B$26:$D$500,2,0)=0,0,E105/VLOOKUP($B105,'[1]махровые изделия'!$B$26:$D$500,2,0))</f>
        <v>0</v>
      </c>
      <c r="H105" s="82">
        <f>IF(VLOOKUP($B105,'[1]махровые изделия'!$B$26:$D$500,3,0)=0,0,F105/VLOOKUP($B105,'[1]махровые изделия'!$B$26:$D$500,3,0))</f>
        <v>0</v>
      </c>
    </row>
    <row r="106" spans="1:8" s="36" customFormat="1" ht="15.75" customHeight="1">
      <c r="A106" s="71"/>
      <c r="B106" s="72" t="s">
        <v>70</v>
      </c>
      <c r="C106" s="73"/>
      <c r="D106" s="73"/>
      <c r="E106" s="81">
        <f>C106-VLOOKUP($B106,'[1]махровые изделия'!$B$26:$D$500,2,0)</f>
        <v>0</v>
      </c>
      <c r="F106" s="81">
        <f>D106-VLOOKUP($B106,'[1]махровые изделия'!$B$26:$D$500,3,0)</f>
        <v>0</v>
      </c>
      <c r="G106" s="82">
        <f>IF(VLOOKUP($B106,'[1]махровые изделия'!$B$26:$D$500,2,0)=0,0,E106/VLOOKUP($B106,'[1]махровые изделия'!$B$26:$D$500,2,0))</f>
        <v>0</v>
      </c>
      <c r="H106" s="82">
        <f>IF(VLOOKUP($B106,'[1]махровые изделия'!$B$26:$D$500,3,0)=0,0,F106/VLOOKUP($B106,'[1]махровые изделия'!$B$26:$D$500,3,0))</f>
        <v>0</v>
      </c>
    </row>
    <row r="107" spans="1:8" s="36" customFormat="1" ht="31.5" customHeight="1" outlineLevel="1">
      <c r="A107" s="65" t="s">
        <v>117</v>
      </c>
      <c r="B107" s="66" t="s">
        <v>71</v>
      </c>
      <c r="C107" s="67">
        <f>VLOOKUP(B107,'Авангард махра'!$B$11:$D$500,2,0)</f>
        <v>608.70000000000005</v>
      </c>
      <c r="D107" s="67">
        <f>VLOOKUP(B107,'Авангард махра'!$B$11:$D$500,3,0)</f>
        <v>532.6</v>
      </c>
      <c r="E107" s="81">
        <f>C107-VLOOKUP($B107,'[1]махровые изделия'!$B$26:$D$500,2,0)</f>
        <v>70</v>
      </c>
      <c r="F107" s="81">
        <f>D107-VLOOKUP($B107,'[1]махровые изделия'!$B$26:$D$500,3,0)</f>
        <v>61.300000000000011</v>
      </c>
      <c r="G107" s="82">
        <f>IF(VLOOKUP($B107,'[1]махровые изделия'!$B$26:$D$500,2,0)=0,0,E107/VLOOKUP($B107,'[1]махровые изделия'!$B$26:$D$500,2,0))</f>
        <v>0.12994245405606086</v>
      </c>
      <c r="H107" s="82">
        <f>IF(VLOOKUP($B107,'[1]махровые изделия'!$B$26:$D$500,3,0)=0,0,F107/VLOOKUP($B107,'[1]махровые изделия'!$B$26:$D$500,3,0))</f>
        <v>0.1300657755145343</v>
      </c>
    </row>
    <row r="108" spans="1:8" s="36" customFormat="1" ht="31.5" customHeight="1" outlineLevel="1">
      <c r="A108" s="77" t="s">
        <v>117</v>
      </c>
      <c r="B108" s="78" t="s">
        <v>84</v>
      </c>
      <c r="C108" s="79">
        <f>VLOOKUP(B108,'Авангард махра'!$B$11:$D$500,2,0)</f>
        <v>951.1</v>
      </c>
      <c r="D108" s="79">
        <f>VLOOKUP(B108,'Авангард махра'!$B$11:$D$500,3,0)</f>
        <v>832.2</v>
      </c>
      <c r="E108" s="81">
        <f>C108-VLOOKUP($B108,'[1]махровые изделия'!$B$26:$D$500,2,0)</f>
        <v>116.80000000000007</v>
      </c>
      <c r="F108" s="81">
        <f>D108-VLOOKUP($B108,'[1]махровые изделия'!$B$26:$D$500,3,0)</f>
        <v>102.20000000000005</v>
      </c>
      <c r="G108" s="82">
        <f>IF(VLOOKUP($B108,'[1]махровые изделия'!$B$26:$D$500,2,0)=0,0,E108/VLOOKUP($B108,'[1]махровые изделия'!$B$26:$D$500,2,0))</f>
        <v>0.13999760278077439</v>
      </c>
      <c r="H108" s="82">
        <f>IF(VLOOKUP($B108,'[1]махровые изделия'!$B$26:$D$500,3,0)=0,0,F108/VLOOKUP($B108,'[1]махровые изделия'!$B$26:$D$500,3,0))</f>
        <v>0.14000000000000007</v>
      </c>
    </row>
    <row r="109" spans="1:8" s="36" customFormat="1" ht="31.5" customHeight="1" outlineLevel="1">
      <c r="A109" s="77" t="s">
        <v>117</v>
      </c>
      <c r="B109" s="78" t="s">
        <v>85</v>
      </c>
      <c r="C109" s="79">
        <f>VLOOKUP(B109,'Авангард махра'!$B$11:$D$500,2,0)</f>
        <v>643</v>
      </c>
      <c r="D109" s="79">
        <f>VLOOKUP(B109,'Авангард махра'!$B$11:$D$500,3,0)</f>
        <v>562.6</v>
      </c>
      <c r="E109" s="81">
        <f>C109-VLOOKUP($B109,'[1]махровые изделия'!$B$26:$D$500,2,0)</f>
        <v>63.700000000000045</v>
      </c>
      <c r="F109" s="81">
        <f>D109-VLOOKUP($B109,'[1]махровые изделия'!$B$26:$D$500,3,0)</f>
        <v>55.700000000000045</v>
      </c>
      <c r="G109" s="82">
        <f>IF(VLOOKUP($B109,'[1]махровые изделия'!$B$26:$D$500,2,0)=0,0,E109/VLOOKUP($B109,'[1]махровые изделия'!$B$26:$D$500,2,0))</f>
        <v>0.10996029691006395</v>
      </c>
      <c r="H109" s="82">
        <f>IF(VLOOKUP($B109,'[1]махровые изделия'!$B$26:$D$500,3,0)=0,0,F109/VLOOKUP($B109,'[1]махровые изделия'!$B$26:$D$500,3,0))</f>
        <v>0.1098836062339713</v>
      </c>
    </row>
    <row r="110" spans="1:8" s="36" customFormat="1" ht="31.5" customHeight="1" outlineLevel="1">
      <c r="A110" s="77" t="s">
        <v>117</v>
      </c>
      <c r="B110" s="78" t="s">
        <v>72</v>
      </c>
      <c r="C110" s="79">
        <f>VLOOKUP(B110,'Авангард махра'!$B$11:$D$500,2,0)</f>
        <v>626.1</v>
      </c>
      <c r="D110" s="79">
        <f>VLOOKUP(B110,'Авангард махра'!$B$11:$D$500,3,0)</f>
        <v>547.79999999999995</v>
      </c>
      <c r="E110" s="81">
        <f>C110-VLOOKUP($B110,'[1]махровые изделия'!$B$26:$D$500,2,0)</f>
        <v>67.100000000000023</v>
      </c>
      <c r="F110" s="81">
        <f>D110-VLOOKUP($B110,'[1]махровые изделия'!$B$26:$D$500,3,0)</f>
        <v>58.699999999999932</v>
      </c>
      <c r="G110" s="82">
        <f>IF(VLOOKUP($B110,'[1]махровые изделия'!$B$26:$D$500,2,0)=0,0,E110/VLOOKUP($B110,'[1]махровые изделия'!$B$26:$D$500,2,0))</f>
        <v>0.12003577817531309</v>
      </c>
      <c r="H110" s="82">
        <f>IF(VLOOKUP($B110,'[1]махровые изделия'!$B$26:$D$500,3,0)=0,0,F110/VLOOKUP($B110,'[1]махровые изделия'!$B$26:$D$500,3,0))</f>
        <v>0.12001635657329775</v>
      </c>
    </row>
    <row r="111" spans="1:8" s="36" customFormat="1" ht="31.5" customHeight="1" outlineLevel="1">
      <c r="A111" s="77" t="s">
        <v>117</v>
      </c>
      <c r="B111" s="78" t="s">
        <v>78</v>
      </c>
      <c r="C111" s="79">
        <f>VLOOKUP(B111,'Авангард махра'!$B$11:$D$500,2,0)</f>
        <v>330.9</v>
      </c>
      <c r="D111" s="79">
        <f>VLOOKUP(B111,'Авангард махра'!$B$11:$D$500,3,0)</f>
        <v>289.5</v>
      </c>
      <c r="E111" s="81">
        <f>C111-VLOOKUP($B111,'[1]махровые изделия'!$B$26:$D$500,2,0)</f>
        <v>24.5</v>
      </c>
      <c r="F111" s="81">
        <f>D111-VLOOKUP($B111,'[1]махровые изделия'!$B$26:$D$500,3,0)</f>
        <v>21.399999999999977</v>
      </c>
      <c r="G111" s="82">
        <f>IF(VLOOKUP($B111,'[1]махровые изделия'!$B$26:$D$500,2,0)=0,0,E111/VLOOKUP($B111,'[1]махровые изделия'!$B$26:$D$500,2,0))</f>
        <v>7.9960835509138392E-2</v>
      </c>
      <c r="H111" s="82">
        <f>IF(VLOOKUP($B111,'[1]махровые изделия'!$B$26:$D$500,3,0)=0,0,F111/VLOOKUP($B111,'[1]махровые изделия'!$B$26:$D$500,3,0))</f>
        <v>7.9820962327489656E-2</v>
      </c>
    </row>
    <row r="112" spans="1:8" s="36" customFormat="1" ht="31.5" customHeight="1" outlineLevel="1">
      <c r="A112" s="77" t="s">
        <v>117</v>
      </c>
      <c r="B112" s="78" t="s">
        <v>79</v>
      </c>
      <c r="C112" s="79">
        <f>VLOOKUP(B112,'Авангард махра'!$B$11:$D$500,2,0)</f>
        <v>216.7</v>
      </c>
      <c r="D112" s="79">
        <f>VLOOKUP(B112,'Авангард махра'!$B$11:$D$500,3,0)</f>
        <v>189.6</v>
      </c>
      <c r="E112" s="81">
        <f>C112-VLOOKUP($B112,'[1]махровые изделия'!$B$26:$D$500,2,0)</f>
        <v>0</v>
      </c>
      <c r="F112" s="81">
        <f>D112-VLOOKUP($B112,'[1]махровые изделия'!$B$26:$D$500,3,0)</f>
        <v>0</v>
      </c>
      <c r="G112" s="82">
        <f>IF(VLOOKUP($B112,'[1]махровые изделия'!$B$26:$D$500,2,0)=0,0,E112/VLOOKUP($B112,'[1]махровые изделия'!$B$26:$D$500,2,0))</f>
        <v>0</v>
      </c>
      <c r="H112" s="82">
        <f>IF(VLOOKUP($B112,'[1]махровые изделия'!$B$26:$D$500,3,0)=0,0,F112/VLOOKUP($B112,'[1]махровые изделия'!$B$26:$D$500,3,0))</f>
        <v>0</v>
      </c>
    </row>
    <row r="113" spans="1:8" s="36" customFormat="1" ht="31.5" customHeight="1" outlineLevel="1">
      <c r="A113" s="77" t="s">
        <v>117</v>
      </c>
      <c r="B113" s="78" t="s">
        <v>80</v>
      </c>
      <c r="C113" s="79">
        <f>VLOOKUP(B113,'Авангард махра'!$B$11:$D$500,2,0)</f>
        <v>543.1</v>
      </c>
      <c r="D113" s="79">
        <f>VLOOKUP(B113,'Авангард махра'!$B$11:$D$500,3,0)</f>
        <v>475.2</v>
      </c>
      <c r="E113" s="81">
        <f>C113-VLOOKUP($B113,'[1]махровые изделия'!$B$26:$D$500,2,0)</f>
        <v>49.400000000000034</v>
      </c>
      <c r="F113" s="81">
        <f>D113-VLOOKUP($B113,'[1]махровые изделия'!$B$26:$D$500,3,0)</f>
        <v>43.199999999999989</v>
      </c>
      <c r="G113" s="82">
        <f>IF(VLOOKUP($B113,'[1]махровые изделия'!$B$26:$D$500,2,0)=0,0,E113/VLOOKUP($B113,'[1]махровые изделия'!$B$26:$D$500,2,0))</f>
        <v>0.10006076564715422</v>
      </c>
      <c r="H113" s="82">
        <f>IF(VLOOKUP($B113,'[1]махровые изделия'!$B$26:$D$500,3,0)=0,0,F113/VLOOKUP($B113,'[1]махровые изделия'!$B$26:$D$500,3,0))</f>
        <v>9.9999999999999978E-2</v>
      </c>
    </row>
    <row r="114" spans="1:8" s="36" customFormat="1" ht="31.5" customHeight="1" outlineLevel="1">
      <c r="A114" s="77" t="s">
        <v>117</v>
      </c>
      <c r="B114" s="78" t="s">
        <v>76</v>
      </c>
      <c r="C114" s="79">
        <f>VLOOKUP(B114,'Авангард махра'!$B$11:$D$500,2,0)</f>
        <v>661.5</v>
      </c>
      <c r="D114" s="79">
        <f>VLOOKUP(B114,'Авангард махра'!$B$11:$D$500,3,0)</f>
        <v>578.79999999999995</v>
      </c>
      <c r="E114" s="81">
        <f>C114-VLOOKUP($B114,'[1]махровые изделия'!$B$26:$D$500,2,0)</f>
        <v>54.600000000000023</v>
      </c>
      <c r="F114" s="81">
        <f>D114-VLOOKUP($B114,'[1]махровые изделия'!$B$26:$D$500,3,0)</f>
        <v>47.799999999999955</v>
      </c>
      <c r="G114" s="82">
        <f>IF(VLOOKUP($B114,'[1]махровые изделия'!$B$26:$D$500,2,0)=0,0,E114/VLOOKUP($B114,'[1]махровые изделия'!$B$26:$D$500,2,0))</f>
        <v>8.9965397923875479E-2</v>
      </c>
      <c r="H114" s="82">
        <f>IF(VLOOKUP($B114,'[1]махровые изделия'!$B$26:$D$500,3,0)=0,0,F114/VLOOKUP($B114,'[1]махровые изделия'!$B$26:$D$500,3,0))</f>
        <v>9.0018832391713668E-2</v>
      </c>
    </row>
    <row r="115" spans="1:8" s="36" customFormat="1" ht="31.5" customHeight="1" outlineLevel="1">
      <c r="A115" s="77" t="s">
        <v>117</v>
      </c>
      <c r="B115" s="78" t="s">
        <v>77</v>
      </c>
      <c r="C115" s="79">
        <f>VLOOKUP(B115,'Авангард махра'!$B$11:$D$500,2,0)</f>
        <v>958</v>
      </c>
      <c r="D115" s="79">
        <f>VLOOKUP(B115,'Авангард махра'!$B$11:$D$500,3,0)</f>
        <v>838.3</v>
      </c>
      <c r="E115" s="81">
        <f>C115-VLOOKUP($B115,'[1]махровые изделия'!$B$26:$D$500,2,0)</f>
        <v>71</v>
      </c>
      <c r="F115" s="81">
        <f>D115-VLOOKUP($B115,'[1]махровые изделия'!$B$26:$D$500,3,0)</f>
        <v>62.199999999999932</v>
      </c>
      <c r="G115" s="82">
        <f>IF(VLOOKUP($B115,'[1]махровые изделия'!$B$26:$D$500,2,0)=0,0,E115/VLOOKUP($B115,'[1]махровые изделия'!$B$26:$D$500,2,0))</f>
        <v>8.0045095828635851E-2</v>
      </c>
      <c r="H115" s="82">
        <f>IF(VLOOKUP($B115,'[1]махровые изделия'!$B$26:$D$500,3,0)=0,0,F115/VLOOKUP($B115,'[1]махровые изделия'!$B$26:$D$500,3,0))</f>
        <v>8.0144311300090101E-2</v>
      </c>
    </row>
    <row r="116" spans="1:8" s="36" customFormat="1" ht="31.5" customHeight="1" outlineLevel="1">
      <c r="A116" s="77" t="s">
        <v>117</v>
      </c>
      <c r="B116" s="78" t="s">
        <v>75</v>
      </c>
      <c r="C116" s="79">
        <f>VLOOKUP(B116,'Авангард махра'!$B$11:$D$500,2,0)</f>
        <v>362.4</v>
      </c>
      <c r="D116" s="79">
        <f>VLOOKUP(B116,'Авангард махра'!$B$11:$D$500,3,0)</f>
        <v>348.1</v>
      </c>
      <c r="E116" s="81">
        <f>C116-VLOOKUP($B116,'[1]махровые изделия'!$B$26:$D$500,2,0)</f>
        <v>0</v>
      </c>
      <c r="F116" s="81">
        <f>D116-VLOOKUP($B116,'[1]махровые изделия'!$B$26:$D$500,3,0)</f>
        <v>0</v>
      </c>
      <c r="G116" s="82">
        <f>IF(VLOOKUP($B116,'[1]махровые изделия'!$B$26:$D$500,2,0)=0,0,E116/VLOOKUP($B116,'[1]махровые изделия'!$B$26:$D$500,2,0))</f>
        <v>0</v>
      </c>
      <c r="H116" s="82">
        <f>IF(VLOOKUP($B116,'[1]махровые изделия'!$B$26:$D$500,3,0)=0,0,F116/VLOOKUP($B116,'[1]махровые изделия'!$B$26:$D$500,3,0))</f>
        <v>0</v>
      </c>
    </row>
    <row r="117" spans="1:8" s="36" customFormat="1" ht="31.5" customHeight="1" outlineLevel="1">
      <c r="A117" s="77" t="s">
        <v>117</v>
      </c>
      <c r="B117" s="78" t="s">
        <v>74</v>
      </c>
      <c r="C117" s="79">
        <f>VLOOKUP(B117,'Авангард махра'!$B$11:$D$500,2,0)</f>
        <v>311.39999999999998</v>
      </c>
      <c r="D117" s="79">
        <f>VLOOKUP(B117,'Авангард махра'!$B$11:$D$500,3,0)</f>
        <v>272.5</v>
      </c>
      <c r="E117" s="81">
        <f>C117-VLOOKUP($B117,'[1]махровые изделия'!$B$26:$D$500,2,0)</f>
        <v>28.299999999999955</v>
      </c>
      <c r="F117" s="81">
        <f>D117-VLOOKUP($B117,'[1]махровые изделия'!$B$26:$D$500,3,0)</f>
        <v>24.800000000000011</v>
      </c>
      <c r="G117" s="82">
        <f>IF(VLOOKUP($B117,'[1]махровые изделия'!$B$26:$D$500,2,0)=0,0,E117/VLOOKUP($B117,'[1]махровые изделия'!$B$26:$D$500,2,0))</f>
        <v>9.9964676792652599E-2</v>
      </c>
      <c r="H117" s="82">
        <f>IF(VLOOKUP($B117,'[1]махровые изделия'!$B$26:$D$500,3,0)=0,0,F117/VLOOKUP($B117,'[1]махровые изделия'!$B$26:$D$500,3,0))</f>
        <v>0.10012111425111027</v>
      </c>
    </row>
    <row r="118" spans="1:8" s="36" customFormat="1" ht="31.5" customHeight="1" outlineLevel="1">
      <c r="A118" s="77" t="s">
        <v>117</v>
      </c>
      <c r="B118" s="78" t="s">
        <v>171</v>
      </c>
      <c r="C118" s="79">
        <f>VLOOKUP(B118,'Авангард махра'!$B$11:$D$500,2,0)</f>
        <v>374.7</v>
      </c>
      <c r="D118" s="79">
        <f>VLOOKUP(B118,'Авангард махра'!$B$11:$D$500,3,0)</f>
        <v>327.8</v>
      </c>
      <c r="E118" s="81">
        <f>C118-VLOOKUP($B118,'[1]махровые изделия'!$B$26:$D$500,2,0)</f>
        <v>0</v>
      </c>
      <c r="F118" s="81">
        <f>D118-VLOOKUP($B118,'[1]махровые изделия'!$B$26:$D$500,3,0)</f>
        <v>0</v>
      </c>
      <c r="G118" s="82">
        <f>IF(VLOOKUP($B118,'[1]махровые изделия'!$B$26:$D$500,2,0)=0,0,E118/VLOOKUP($B118,'[1]махровые изделия'!$B$26:$D$500,2,0))</f>
        <v>0</v>
      </c>
      <c r="H118" s="82">
        <f>IF(VLOOKUP($B118,'[1]махровые изделия'!$B$26:$D$500,3,0)=0,0,F118/VLOOKUP($B118,'[1]махровые изделия'!$B$26:$D$500,3,0))</f>
        <v>0</v>
      </c>
    </row>
    <row r="119" spans="1:8" s="36" customFormat="1" ht="31.5" customHeight="1" outlineLevel="1">
      <c r="A119" s="77" t="s">
        <v>117</v>
      </c>
      <c r="B119" s="78" t="s">
        <v>73</v>
      </c>
      <c r="C119" s="79">
        <f>VLOOKUP(B119,'Авангард махра'!$B$11:$D$500,2,0)</f>
        <v>343.4</v>
      </c>
      <c r="D119" s="79">
        <f>VLOOKUP(B119,'Авангард махра'!$B$11:$D$500,3,0)</f>
        <v>300.5</v>
      </c>
      <c r="E119" s="81">
        <f>C119-VLOOKUP($B119,'[1]махровые изделия'!$B$26:$D$500,2,0)</f>
        <v>25.399999999999977</v>
      </c>
      <c r="F119" s="81">
        <f>D119-VLOOKUP($B119,'[1]махровые изделия'!$B$26:$D$500,3,0)</f>
        <v>22.199999999999989</v>
      </c>
      <c r="G119" s="82">
        <f>IF(VLOOKUP($B119,'[1]махровые изделия'!$B$26:$D$500,2,0)=0,0,E119/VLOOKUP($B119,'[1]махровые изделия'!$B$26:$D$500,2,0))</f>
        <v>7.9874213836477914E-2</v>
      </c>
      <c r="H119" s="82">
        <f>IF(VLOOKUP($B119,'[1]махровые изделия'!$B$26:$D$500,3,0)=0,0,F119/VLOOKUP($B119,'[1]махровые изделия'!$B$26:$D$500,3,0))</f>
        <v>7.9770032339202254E-2</v>
      </c>
    </row>
    <row r="120" spans="1:8" s="36" customFormat="1" ht="31.5" customHeight="1" outlineLevel="1">
      <c r="A120" s="77" t="s">
        <v>117</v>
      </c>
      <c r="B120" s="78" t="s">
        <v>83</v>
      </c>
      <c r="C120" s="79">
        <f>VLOOKUP(B120,'Авангард махра'!$B$11:$D$500,2,0)</f>
        <v>645.79999999999995</v>
      </c>
      <c r="D120" s="79">
        <f>VLOOKUP(B120,'Авангард махра'!$B$11:$D$500,3,0)</f>
        <v>565.1</v>
      </c>
      <c r="E120" s="81">
        <f>C120-VLOOKUP($B120,'[1]махровые изделия'!$B$26:$D$500,2,0)</f>
        <v>53.299999999999955</v>
      </c>
      <c r="F120" s="81">
        <f>D120-VLOOKUP($B120,'[1]махровые изделия'!$B$26:$D$500,3,0)</f>
        <v>46.600000000000023</v>
      </c>
      <c r="G120" s="82">
        <f>IF(VLOOKUP($B120,'[1]махровые изделия'!$B$26:$D$500,2,0)=0,0,E120/VLOOKUP($B120,'[1]махровые изделия'!$B$26:$D$500,2,0))</f>
        <v>8.9957805907172922E-2</v>
      </c>
      <c r="H120" s="82">
        <f>IF(VLOOKUP($B120,'[1]махровые изделия'!$B$26:$D$500,3,0)=0,0,F120/VLOOKUP($B120,'[1]махровые изделия'!$B$26:$D$500,3,0))</f>
        <v>8.9874638379942182E-2</v>
      </c>
    </row>
    <row r="121" spans="1:8" s="36" customFormat="1" ht="31.5" customHeight="1" outlineLevel="1">
      <c r="A121" s="77" t="s">
        <v>117</v>
      </c>
      <c r="B121" s="78" t="s">
        <v>81</v>
      </c>
      <c r="C121" s="79">
        <f>VLOOKUP(B121,'Авангард махра'!$B$11:$D$500,2,0)</f>
        <v>729.3</v>
      </c>
      <c r="D121" s="79">
        <f>VLOOKUP(B121,'Авангард махра'!$B$11:$D$500,3,0)</f>
        <v>638.1</v>
      </c>
      <c r="E121" s="81">
        <f>C121-VLOOKUP($B121,'[1]махровые изделия'!$B$26:$D$500,2,0)</f>
        <v>95.099999999999909</v>
      </c>
      <c r="F121" s="81">
        <f>D121-VLOOKUP($B121,'[1]махровые изделия'!$B$26:$D$500,3,0)</f>
        <v>83.200000000000045</v>
      </c>
      <c r="G121" s="82">
        <f>IF(VLOOKUP($B121,'[1]махровые изделия'!$B$26:$D$500,2,0)=0,0,E121/VLOOKUP($B121,'[1]махровые изделия'!$B$26:$D$500,2,0))</f>
        <v>0.14995269631031205</v>
      </c>
      <c r="H121" s="82">
        <f>IF(VLOOKUP($B121,'[1]махровые изделия'!$B$26:$D$500,3,0)=0,0,F121/VLOOKUP($B121,'[1]махровые изделия'!$B$26:$D$500,3,0))</f>
        <v>0.14993692557217525</v>
      </c>
    </row>
    <row r="122" spans="1:8" s="36" customFormat="1" ht="31.5" customHeight="1" outlineLevel="1">
      <c r="A122" s="68" t="s">
        <v>117</v>
      </c>
      <c r="B122" s="69" t="s">
        <v>82</v>
      </c>
      <c r="C122" s="76">
        <f>VLOOKUP(B122,'Авангард махра'!$B$11:$D$500,2,0)</f>
        <v>862</v>
      </c>
      <c r="D122" s="76">
        <f>VLOOKUP(B122,'Авангард махра'!$B$11:$D$500,3,0)</f>
        <v>754.3</v>
      </c>
      <c r="E122" s="81">
        <f>C122-VLOOKUP($B122,'[1]махровые изделия'!$B$26:$D$500,2,0)</f>
        <v>112.39999999999998</v>
      </c>
      <c r="F122" s="81">
        <f>D122-VLOOKUP($B122,'[1]махровые изделия'!$B$26:$D$500,3,0)</f>
        <v>98.399999999999977</v>
      </c>
      <c r="G122" s="82">
        <f>IF(VLOOKUP($B122,'[1]махровые изделия'!$B$26:$D$500,2,0)=0,0,E122/VLOOKUP($B122,'[1]махровые изделия'!$B$26:$D$500,2,0))</f>
        <v>0.14994663820704371</v>
      </c>
      <c r="H122" s="82">
        <f>IF(VLOOKUP($B122,'[1]махровые изделия'!$B$26:$D$500,3,0)=0,0,F122/VLOOKUP($B122,'[1]махровые изделия'!$B$26:$D$500,3,0))</f>
        <v>0.15002286933983836</v>
      </c>
    </row>
    <row r="123" spans="1:8" s="36" customFormat="1" ht="15.75" customHeight="1">
      <c r="A123" s="71"/>
      <c r="B123" s="72" t="s">
        <v>86</v>
      </c>
      <c r="C123" s="73"/>
      <c r="D123" s="73"/>
      <c r="E123" s="81">
        <f>C123-VLOOKUP($B123,'[1]махровые изделия'!$B$26:$D$500,2,0)</f>
        <v>0</v>
      </c>
      <c r="F123" s="81">
        <f>D123-VLOOKUP($B123,'[1]махровые изделия'!$B$26:$D$500,3,0)</f>
        <v>0</v>
      </c>
      <c r="G123" s="82">
        <f>IF(VLOOKUP($B123,'[1]махровые изделия'!$B$26:$D$500,2,0)=0,0,E123/VLOOKUP($B123,'[1]махровые изделия'!$B$26:$D$500,2,0))</f>
        <v>0</v>
      </c>
      <c r="H123" s="82">
        <f>IF(VLOOKUP($B123,'[1]махровые изделия'!$B$26:$D$500,3,0)=0,0,F123/VLOOKUP($B123,'[1]махровые изделия'!$B$26:$D$500,3,0))</f>
        <v>0</v>
      </c>
    </row>
    <row r="124" spans="1:8" s="36" customFormat="1" ht="15.75" customHeight="1" outlineLevel="1">
      <c r="A124" s="71" t="s">
        <v>117</v>
      </c>
      <c r="B124" s="74" t="s">
        <v>87</v>
      </c>
      <c r="C124" s="75">
        <f>VLOOKUP(B124,'Авангард махра'!$B$11:$D$500,2,0)</f>
        <v>166.2</v>
      </c>
      <c r="D124" s="75">
        <f>VLOOKUP(B124,'Авангард махра'!$B$11:$D$500,3,0)</f>
        <v>145.4</v>
      </c>
      <c r="E124" s="81">
        <f>C124-VLOOKUP($B124,'[1]махровые изделия'!$B$26:$D$500,2,0)</f>
        <v>13.699999999999989</v>
      </c>
      <c r="F124" s="81">
        <f>D124-VLOOKUP($B124,'[1]махровые изделия'!$B$26:$D$500,3,0)</f>
        <v>12</v>
      </c>
      <c r="G124" s="82">
        <f>IF(VLOOKUP($B124,'[1]махровые изделия'!$B$26:$D$500,2,0)=0,0,E124/VLOOKUP($B124,'[1]махровые изделия'!$B$26:$D$500,2,0))</f>
        <v>8.9836065573770413E-2</v>
      </c>
      <c r="H124" s="82">
        <f>IF(VLOOKUP($B124,'[1]махровые изделия'!$B$26:$D$500,3,0)=0,0,F124/VLOOKUP($B124,'[1]махровые изделия'!$B$26:$D$500,3,0))</f>
        <v>8.9955022488755615E-2</v>
      </c>
    </row>
    <row r="125" spans="1:8" s="36" customFormat="1" ht="15.75" customHeight="1">
      <c r="A125" s="71"/>
      <c r="B125" s="72" t="s">
        <v>88</v>
      </c>
      <c r="C125" s="73"/>
      <c r="D125" s="73"/>
      <c r="E125" s="81">
        <f>C125-VLOOKUP($B125,'[1]махровые изделия'!$B$26:$D$500,2,0)</f>
        <v>0</v>
      </c>
      <c r="F125" s="81">
        <f>D125-VLOOKUP($B125,'[1]махровые изделия'!$B$26:$D$500,3,0)</f>
        <v>0</v>
      </c>
      <c r="G125" s="82">
        <f>IF(VLOOKUP($B125,'[1]махровые изделия'!$B$26:$D$500,2,0)=0,0,E125/VLOOKUP($B125,'[1]махровые изделия'!$B$26:$D$500,2,0))</f>
        <v>0</v>
      </c>
      <c r="H125" s="82">
        <f>IF(VLOOKUP($B125,'[1]махровые изделия'!$B$26:$D$500,3,0)=0,0,F125/VLOOKUP($B125,'[1]махровые изделия'!$B$26:$D$500,3,0))</f>
        <v>0</v>
      </c>
    </row>
    <row r="126" spans="1:8" s="36" customFormat="1" ht="15.75" customHeight="1" outlineLevel="1">
      <c r="A126" s="71" t="s">
        <v>117</v>
      </c>
      <c r="B126" s="74" t="s">
        <v>89</v>
      </c>
      <c r="C126" s="75">
        <f>VLOOKUP(B126,'Авангард махра'!$B$11:$D$500,2,0)</f>
        <v>36.9</v>
      </c>
      <c r="D126" s="75">
        <f>VLOOKUP(B126,'Авангард махра'!$B$11:$D$500,3,0)</f>
        <v>32.299999999999997</v>
      </c>
      <c r="E126" s="81">
        <f>C126-VLOOKUP($B126,'[1]махровые изделия'!$B$26:$D$500,2,0)</f>
        <v>0.69999999999999574</v>
      </c>
      <c r="F126" s="81">
        <f>D126-VLOOKUP($B126,'[1]махровые изделия'!$B$26:$D$500,3,0)</f>
        <v>0.69999999999999574</v>
      </c>
      <c r="G126" s="82">
        <f>IF(VLOOKUP($B126,'[1]махровые изделия'!$B$26:$D$500,2,0)=0,0,E126/VLOOKUP($B126,'[1]махровые изделия'!$B$26:$D$500,2,0))</f>
        <v>1.9337016574585517E-2</v>
      </c>
      <c r="H126" s="82">
        <f>IF(VLOOKUP($B126,'[1]махровые изделия'!$B$26:$D$500,3,0)=0,0,F126/VLOOKUP($B126,'[1]махровые изделия'!$B$26:$D$500,3,0))</f>
        <v>2.215189873417708E-2</v>
      </c>
    </row>
    <row r="127" spans="1:8" s="36" customFormat="1" ht="15.75" customHeight="1">
      <c r="A127" s="71"/>
      <c r="B127" s="72" t="s">
        <v>175</v>
      </c>
      <c r="C127" s="73"/>
      <c r="D127" s="73"/>
      <c r="E127" s="81">
        <f>C127-VLOOKUP($B127,'[1]махровые изделия'!$B$26:$D$500,2,0)</f>
        <v>0</v>
      </c>
      <c r="F127" s="81">
        <f>D127-VLOOKUP($B127,'[1]махровые изделия'!$B$26:$D$500,3,0)</f>
        <v>0</v>
      </c>
      <c r="G127" s="82">
        <f>IF(VLOOKUP($B127,'[1]махровые изделия'!$B$26:$D$500,2,0)=0,0,E127/VLOOKUP($B127,'[1]махровые изделия'!$B$26:$D$500,2,0))</f>
        <v>0</v>
      </c>
      <c r="H127" s="82">
        <f>IF(VLOOKUP($B127,'[1]махровые изделия'!$B$26:$D$500,3,0)=0,0,F127/VLOOKUP($B127,'[1]махровые изделия'!$B$26:$D$500,3,0))</f>
        <v>0</v>
      </c>
    </row>
    <row r="128" spans="1:8" s="36" customFormat="1" ht="15.75" customHeight="1">
      <c r="A128" s="71"/>
      <c r="B128" s="72" t="s">
        <v>90</v>
      </c>
      <c r="C128" s="73"/>
      <c r="D128" s="73"/>
      <c r="E128" s="81">
        <f>C128-VLOOKUP($B128,'[1]махровые изделия'!$B$26:$D$500,2,0)</f>
        <v>0</v>
      </c>
      <c r="F128" s="81">
        <f>D128-VLOOKUP($B128,'[1]махровые изделия'!$B$26:$D$500,3,0)</f>
        <v>0</v>
      </c>
      <c r="G128" s="82">
        <f>IF(VLOOKUP($B128,'[1]махровые изделия'!$B$26:$D$500,2,0)=0,0,E128/VLOOKUP($B128,'[1]махровые изделия'!$B$26:$D$500,2,0))</f>
        <v>0</v>
      </c>
      <c r="H128" s="82">
        <f>IF(VLOOKUP($B128,'[1]махровые изделия'!$B$26:$D$500,3,0)=0,0,F128/VLOOKUP($B128,'[1]махровые изделия'!$B$26:$D$500,3,0))</f>
        <v>0</v>
      </c>
    </row>
    <row r="129" spans="1:8" s="36" customFormat="1" ht="15.75" customHeight="1" outlineLevel="1">
      <c r="A129" s="71" t="s">
        <v>117</v>
      </c>
      <c r="B129" s="74" t="s">
        <v>91</v>
      </c>
      <c r="C129" s="75">
        <f>VLOOKUP(B129,'Авангард махра'!$B$11:$D$500,2,0)</f>
        <v>381.2</v>
      </c>
      <c r="D129" s="75">
        <f>VLOOKUP(B129,'Авангард махра'!$B$11:$D$500,3,0)</f>
        <v>333.5</v>
      </c>
      <c r="E129" s="81">
        <f>C129-VLOOKUP($B129,'[1]махровые изделия'!$B$26:$D$500,2,0)</f>
        <v>0</v>
      </c>
      <c r="F129" s="81">
        <f>D129-VLOOKUP($B129,'[1]махровые изделия'!$B$26:$D$500,3,0)</f>
        <v>0</v>
      </c>
      <c r="G129" s="82">
        <f>IF(VLOOKUP($B129,'[1]махровые изделия'!$B$26:$D$500,2,0)=0,0,E129/VLOOKUP($B129,'[1]махровые изделия'!$B$26:$D$500,2,0))</f>
        <v>0</v>
      </c>
      <c r="H129" s="82">
        <f>IF(VLOOKUP($B129,'[1]махровые изделия'!$B$26:$D$500,3,0)=0,0,F129/VLOOKUP($B129,'[1]махровые изделия'!$B$26:$D$500,3,0))</f>
        <v>0</v>
      </c>
    </row>
    <row r="130" spans="1:8" s="36" customFormat="1" ht="15.75" customHeight="1">
      <c r="A130" s="71"/>
      <c r="B130" s="72" t="s">
        <v>92</v>
      </c>
      <c r="C130" s="73"/>
      <c r="D130" s="73"/>
      <c r="E130" s="81">
        <f>C130-VLOOKUP($B130,'[1]махровые изделия'!$B$26:$D$500,2,0)</f>
        <v>0</v>
      </c>
      <c r="F130" s="81">
        <f>D130-VLOOKUP($B130,'[1]махровые изделия'!$B$26:$D$500,3,0)</f>
        <v>0</v>
      </c>
      <c r="G130" s="82">
        <f>IF(VLOOKUP($B130,'[1]махровые изделия'!$B$26:$D$500,2,0)=0,0,E130/VLOOKUP($B130,'[1]махровые изделия'!$B$26:$D$500,2,0))</f>
        <v>0</v>
      </c>
      <c r="H130" s="82">
        <f>IF(VLOOKUP($B130,'[1]махровые изделия'!$B$26:$D$500,3,0)=0,0,F130/VLOOKUP($B130,'[1]махровые изделия'!$B$26:$D$500,3,0))</f>
        <v>0</v>
      </c>
    </row>
    <row r="131" spans="1:8" s="36" customFormat="1" ht="15.75" customHeight="1" outlineLevel="1">
      <c r="A131" s="92" t="s">
        <v>117</v>
      </c>
      <c r="B131" s="93" t="s">
        <v>93</v>
      </c>
      <c r="C131" s="94">
        <f>VLOOKUP(B131,'Авангард махра'!$B$11:$D$500,2,0)</f>
        <v>26.7</v>
      </c>
      <c r="D131" s="94">
        <f>VLOOKUP(B131,'Авангард махра'!$B$11:$D$500,3,0)</f>
        <v>25.8</v>
      </c>
      <c r="E131" s="95">
        <f>C131-VLOOKUP($B131,'[1]махровые изделия'!$B$26:$D$500,2,0)</f>
        <v>1.0999999999999979</v>
      </c>
      <c r="F131" s="95">
        <f>D131-VLOOKUP($B131,'[1]махровые изделия'!$B$26:$D$500,3,0)</f>
        <v>1.9000000000000021</v>
      </c>
      <c r="G131" s="96">
        <f>IF(VLOOKUP($B131,'[1]махровые изделия'!$B$26:$D$500,2,0)=0,0,E131/VLOOKUP($B131,'[1]махровые изделия'!$B$26:$D$500,2,0))</f>
        <v>4.2968749999999917E-2</v>
      </c>
      <c r="H131" s="96">
        <f>IF(VLOOKUP($B131,'[1]махровые изделия'!$B$26:$D$500,3,0)=0,0,F131/VLOOKUP($B131,'[1]махровые изделия'!$B$26:$D$500,3,0))</f>
        <v>7.9497907949790891E-2</v>
      </c>
    </row>
    <row r="132" spans="1:8" ht="15.75" customHeight="1"/>
    <row r="133" spans="1:8" ht="15.75" customHeight="1">
      <c r="A133" s="42" t="s">
        <v>210</v>
      </c>
      <c r="B133" s="43"/>
      <c r="C133" s="43"/>
      <c r="D133" s="43"/>
    </row>
    <row r="134" spans="1:8" ht="15.75" customHeight="1">
      <c r="A134" s="42"/>
      <c r="B134" s="43"/>
      <c r="C134" s="43"/>
      <c r="D134" s="43"/>
    </row>
    <row r="135" spans="1:8" ht="15.75" customHeight="1">
      <c r="A135" s="44" t="s">
        <v>212</v>
      </c>
      <c r="B135" s="43"/>
      <c r="C135" s="43"/>
      <c r="D135" s="45"/>
    </row>
    <row r="136" spans="1:8" ht="15.75" customHeight="1">
      <c r="A136" s="46" t="s">
        <v>211</v>
      </c>
      <c r="B136" s="43"/>
      <c r="C136" s="43"/>
      <c r="D136" s="45" t="s">
        <v>213</v>
      </c>
    </row>
    <row r="137" spans="1:8" ht="15.75" customHeight="1">
      <c r="B137" s="43"/>
      <c r="C137" s="43"/>
      <c r="D137" s="43"/>
    </row>
    <row r="138" spans="1:8" ht="15.75" customHeight="1">
      <c r="A138" s="44" t="s">
        <v>214</v>
      </c>
      <c r="B138" s="43"/>
      <c r="C138" s="43"/>
      <c r="D138" s="45"/>
    </row>
    <row r="139" spans="1:8" ht="15.75" customHeight="1">
      <c r="A139" s="46" t="s">
        <v>211</v>
      </c>
      <c r="B139" s="43"/>
      <c r="C139" s="43"/>
      <c r="D139" s="45" t="s">
        <v>215</v>
      </c>
    </row>
    <row r="140" spans="1:8" ht="15.75" customHeight="1">
      <c r="A140" s="43"/>
      <c r="D140" s="45"/>
    </row>
    <row r="141" spans="1:8" ht="15.75" customHeight="1">
      <c r="A141" s="44" t="s">
        <v>220</v>
      </c>
      <c r="D141" s="45"/>
    </row>
    <row r="142" spans="1:8" ht="15.75" customHeight="1">
      <c r="A142" s="46" t="s">
        <v>211</v>
      </c>
      <c r="D142" s="45" t="s">
        <v>209</v>
      </c>
    </row>
    <row r="143" spans="1:8" ht="15.75" customHeight="1"/>
    <row r="144" spans="1:8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</sheetData>
  <mergeCells count="1">
    <mergeCell ref="A24:D24"/>
  </mergeCells>
  <conditionalFormatting sqref="E28:H497">
    <cfRule type="cellIs" dxfId="5" priority="1" operator="lessThan">
      <formula>0</formula>
    </cfRule>
    <cfRule type="cellIs" dxfId="4" priority="2" operator="notEqual">
      <formula>0</formula>
    </cfRule>
  </conditionalFormatting>
  <pageMargins left="0.55118110236220474" right="0.15748031496062992" top="0.19685039370078741" bottom="0.19685039370078741" header="0.51181102362204722" footer="0.51181102362204722"/>
  <pageSetup paperSize="9" scale="86" fitToHeight="0" orientation="portrait" r:id="rId1"/>
  <rowBreaks count="2" manualBreakCount="2">
    <brk id="60" max="16383" man="1"/>
    <brk id="10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79"/>
  <sheetViews>
    <sheetView tabSelected="1" topLeftCell="A13" zoomScaleNormal="100" zoomScaleSheetLayoutView="70" workbookViewId="0">
      <selection activeCell="B33" sqref="B33"/>
    </sheetView>
  </sheetViews>
  <sheetFormatPr defaultRowHeight="15" outlineLevelRow="1" outlineLevelCol="1"/>
  <cols>
    <col min="1" max="1" width="17.7109375" customWidth="1"/>
    <col min="2" max="2" width="64.28515625" customWidth="1"/>
    <col min="3" max="4" width="16.7109375" customWidth="1"/>
    <col min="5" max="8" width="16.7109375" hidden="1" customWidth="1" outlineLevel="1"/>
    <col min="9" max="9" width="9.140625" collapsed="1"/>
  </cols>
  <sheetData>
    <row r="1" spans="2:8" ht="15" customHeight="1">
      <c r="B1" s="1"/>
      <c r="D1" s="2"/>
      <c r="E1" s="2"/>
      <c r="F1" s="2"/>
      <c r="G1" s="2"/>
      <c r="H1" s="2"/>
    </row>
    <row r="2" spans="2:8" ht="15" customHeight="1">
      <c r="D2" s="8" t="s">
        <v>37</v>
      </c>
      <c r="E2" s="2"/>
      <c r="F2" s="2"/>
      <c r="G2" s="2"/>
      <c r="H2" s="2"/>
    </row>
    <row r="3" spans="2:8" ht="15.75">
      <c r="D3" s="8" t="s">
        <v>0</v>
      </c>
    </row>
    <row r="4" spans="2:8" ht="15.75">
      <c r="D4" s="8" t="s">
        <v>39</v>
      </c>
      <c r="E4" s="2"/>
    </row>
    <row r="6" spans="2:8" ht="15.75">
      <c r="D6" s="8" t="s">
        <v>181</v>
      </c>
    </row>
    <row r="7" spans="2:8" ht="15.75">
      <c r="D7" s="8" t="s">
        <v>182</v>
      </c>
    </row>
    <row r="8" spans="2:8" ht="15.75">
      <c r="D8" s="8" t="s">
        <v>183</v>
      </c>
    </row>
    <row r="9" spans="2:8" ht="15.75">
      <c r="D9" s="8"/>
    </row>
    <row r="10" spans="2:8" ht="15.75">
      <c r="D10" s="8" t="s">
        <v>185</v>
      </c>
    </row>
    <row r="11" spans="2:8" ht="15.75">
      <c r="C11" s="3"/>
      <c r="D11" s="8" t="s">
        <v>186</v>
      </c>
      <c r="E11" s="3"/>
      <c r="F11" s="3"/>
    </row>
    <row r="12" spans="2:8" ht="15.75">
      <c r="C12" s="3"/>
      <c r="D12" s="8" t="s">
        <v>184</v>
      </c>
      <c r="E12" s="3"/>
      <c r="F12" s="3"/>
    </row>
    <row r="13" spans="2:8" ht="15.75">
      <c r="C13" s="3"/>
      <c r="D13" s="8" t="s">
        <v>187</v>
      </c>
      <c r="E13" s="3"/>
      <c r="F13" s="3"/>
    </row>
    <row r="14" spans="2:8" ht="15.75">
      <c r="C14" s="3"/>
      <c r="D14" s="8"/>
      <c r="E14" s="3"/>
      <c r="F14" s="3"/>
    </row>
    <row r="15" spans="2:8" ht="15.75">
      <c r="C15" s="3"/>
      <c r="D15" s="8" t="s">
        <v>181</v>
      </c>
      <c r="E15" s="3"/>
      <c r="F15" s="3"/>
    </row>
    <row r="16" spans="2:8" ht="15.75">
      <c r="C16" s="3"/>
      <c r="D16" s="8" t="s">
        <v>182</v>
      </c>
      <c r="E16" s="3"/>
      <c r="F16" s="3"/>
    </row>
    <row r="17" spans="1:8" ht="15.75">
      <c r="C17" s="3"/>
      <c r="D17" s="8" t="s">
        <v>188</v>
      </c>
      <c r="E17" s="3"/>
      <c r="F17" s="3"/>
    </row>
    <row r="18" spans="1:8" ht="15.75">
      <c r="C18" s="3"/>
      <c r="D18" s="3"/>
      <c r="E18" s="3"/>
      <c r="F18" s="3"/>
    </row>
    <row r="19" spans="1:8" ht="18.75">
      <c r="C19" s="3"/>
      <c r="D19" s="37" t="s">
        <v>206</v>
      </c>
      <c r="E19" s="3"/>
      <c r="F19" s="3"/>
    </row>
    <row r="20" spans="1:8" ht="18.75">
      <c r="C20" s="3"/>
      <c r="D20" s="37" t="s">
        <v>207</v>
      </c>
      <c r="E20" s="3"/>
      <c r="F20" s="3"/>
    </row>
    <row r="21" spans="1:8" ht="18.75">
      <c r="C21" s="3"/>
      <c r="D21" s="37" t="s">
        <v>208</v>
      </c>
      <c r="E21" s="3"/>
      <c r="F21" s="3"/>
    </row>
    <row r="22" spans="1:8" ht="15.75">
      <c r="C22" s="3"/>
      <c r="D22" s="3"/>
      <c r="E22" s="3"/>
      <c r="F22" s="3"/>
    </row>
    <row r="23" spans="1:8" ht="15.75">
      <c r="C23" s="3"/>
      <c r="D23" s="3"/>
      <c r="E23" s="3"/>
      <c r="F23" s="3"/>
    </row>
    <row r="24" spans="1:8" ht="20.25" customHeight="1">
      <c r="A24" s="122" t="str">
        <f>'махровые изделия'!A24</f>
        <v>Прайс-лист от 15.02.2016г.</v>
      </c>
      <c r="B24" s="122"/>
      <c r="C24" s="122"/>
      <c r="D24" s="122"/>
    </row>
    <row r="25" spans="1:8" ht="31.5">
      <c r="A25" s="18" t="s">
        <v>116</v>
      </c>
      <c r="B25" s="18" t="s">
        <v>38</v>
      </c>
      <c r="C25" s="19" t="s">
        <v>40</v>
      </c>
      <c r="D25" s="19" t="s">
        <v>42</v>
      </c>
      <c r="E25" s="4" t="s">
        <v>216</v>
      </c>
      <c r="F25" s="4" t="s">
        <v>217</v>
      </c>
      <c r="G25" s="4" t="s">
        <v>218</v>
      </c>
      <c r="H25" s="4" t="s">
        <v>219</v>
      </c>
    </row>
    <row r="26" spans="1:8" ht="15.75">
      <c r="A26" s="32"/>
      <c r="B26" s="33" t="s">
        <v>132</v>
      </c>
      <c r="C26" s="4"/>
      <c r="D26" s="4"/>
      <c r="E26" s="36"/>
      <c r="F26" s="36"/>
      <c r="G26" s="36"/>
      <c r="H26" s="36"/>
    </row>
    <row r="27" spans="1:8" ht="15.75">
      <c r="A27" s="32"/>
      <c r="B27" s="23" t="s">
        <v>1</v>
      </c>
      <c r="C27" s="24"/>
      <c r="D27" s="24"/>
      <c r="E27" s="36"/>
      <c r="F27" s="36"/>
      <c r="G27" s="36"/>
      <c r="H27" s="36"/>
    </row>
    <row r="28" spans="1:8" ht="15.75" outlineLevel="1">
      <c r="A28" s="53" t="s">
        <v>117</v>
      </c>
      <c r="B28" s="54" t="s">
        <v>2</v>
      </c>
      <c r="C28" s="55">
        <f>VLOOKUP($B28,'Авангард легкие'!$B$11:$D$500,2,0)</f>
        <v>113.3</v>
      </c>
      <c r="D28" s="55">
        <f>VLOOKUP($B28,'Авангард легкие'!$B$11:$D$500,3,0)</f>
        <v>99.1</v>
      </c>
      <c r="E28" s="81">
        <f>C28-VLOOKUP($B28,[1]ткани!$B$28:$D$500,2,0)</f>
        <v>0</v>
      </c>
      <c r="F28" s="81">
        <f>D28-VLOOKUP($B28,[1]ткани!$B$28:$D$500,3,0)</f>
        <v>0</v>
      </c>
      <c r="G28" s="82">
        <f>IF(VLOOKUP($B28,[1]ткани!$B$28:$D$500,2,0)=0,0,E28/VLOOKUP($B28,[1]ткани!$B$28:$D$500,2,0))</f>
        <v>0</v>
      </c>
      <c r="H28" s="82">
        <f>IF(VLOOKUP($B28,[1]ткани!$B$28:$D$500,3,0)=0,0,F28/VLOOKUP($B28,[1]ткани!$B$28:$D$500,3,0))</f>
        <v>0</v>
      </c>
    </row>
    <row r="29" spans="1:8" ht="15.75" outlineLevel="1">
      <c r="A29" s="26" t="s">
        <v>117</v>
      </c>
      <c r="B29" s="27" t="s">
        <v>3</v>
      </c>
      <c r="C29" s="16">
        <f>VLOOKUP($B29,'Авангард легкие'!$B$11:$D$500,2,0)</f>
        <v>75.2</v>
      </c>
      <c r="D29" s="16">
        <f>VLOOKUP($B29,'Авангард легкие'!$B$11:$D$500,3,0)</f>
        <v>65.8</v>
      </c>
      <c r="E29" s="81">
        <f>C29-VLOOKUP($B29,[1]ткани!$B$28:$D$500,2,0)</f>
        <v>0</v>
      </c>
      <c r="F29" s="81">
        <f>D29-VLOOKUP($B29,[1]ткани!$B$28:$D$500,3,0)</f>
        <v>0</v>
      </c>
      <c r="G29" s="82">
        <f>IF(VLOOKUP($B29,[1]ткани!$B$28:$D$500,2,0)=0,0,E29/VLOOKUP($B29,[1]ткани!$B$28:$D$500,2,0))</f>
        <v>0</v>
      </c>
      <c r="H29" s="82">
        <f>IF(VLOOKUP($B29,[1]ткани!$B$28:$D$500,3,0)=0,0,F29/VLOOKUP($B29,[1]ткани!$B$28:$D$500,3,0))</f>
        <v>0</v>
      </c>
    </row>
    <row r="30" spans="1:8" ht="15.75" outlineLevel="1">
      <c r="A30" s="56" t="s">
        <v>117</v>
      </c>
      <c r="B30" s="57" t="s">
        <v>123</v>
      </c>
      <c r="C30" s="48">
        <f>VLOOKUP($B30,'Авангард легкие'!$B$11:$D$500,2,0)</f>
        <v>117.1</v>
      </c>
      <c r="D30" s="48">
        <f>VLOOKUP($B30,'Авангард легкие'!$B$11:$D$500,3,0)</f>
        <v>102.5</v>
      </c>
      <c r="E30" s="81">
        <f>C30-VLOOKUP($B30,[1]ткани!$B$28:$D$500,2,0)</f>
        <v>0</v>
      </c>
      <c r="F30" s="81">
        <f>D30-VLOOKUP($B30,[1]ткани!$B$28:$D$500,3,0)</f>
        <v>0</v>
      </c>
      <c r="G30" s="82">
        <f>IF(VLOOKUP($B30,[1]ткани!$B$28:$D$500,2,0)=0,0,E30/VLOOKUP($B30,[1]ткани!$B$28:$D$500,2,0))</f>
        <v>0</v>
      </c>
      <c r="H30" s="82">
        <f>IF(VLOOKUP($B30,[1]ткани!$B$28:$D$500,3,0)=0,0,F30/VLOOKUP($B30,[1]ткани!$B$28:$D$500,3,0))</f>
        <v>0</v>
      </c>
    </row>
    <row r="31" spans="1:8" ht="15.75">
      <c r="A31" s="32"/>
      <c r="B31" s="23" t="s">
        <v>223</v>
      </c>
      <c r="C31" s="24"/>
      <c r="D31" s="24"/>
      <c r="E31" s="81">
        <f>C31-VLOOKUP($B31,[1]ткани!$B$28:$D$500,2,0)</f>
        <v>0</v>
      </c>
      <c r="F31" s="81">
        <f>D31-VLOOKUP($B31,[1]ткани!$B$28:$D$500,3,0)</f>
        <v>0</v>
      </c>
      <c r="G31" s="82">
        <f>IF(VLOOKUP($B31,[1]ткани!$B$28:$D$500,2,0)=0,0,E31/VLOOKUP($B31,[1]ткани!$B$28:$D$500,2,0))</f>
        <v>0</v>
      </c>
      <c r="H31" s="82">
        <f>IF(VLOOKUP($B31,[1]ткани!$B$28:$D$500,3,0)=0,0,F31/VLOOKUP($B31,[1]ткани!$B$28:$D$500,3,0))</f>
        <v>0</v>
      </c>
    </row>
    <row r="32" spans="1:8" ht="15.75" outlineLevel="1">
      <c r="A32" s="53" t="s">
        <v>117</v>
      </c>
      <c r="B32" s="54" t="s">
        <v>224</v>
      </c>
      <c r="C32" s="55">
        <f>VLOOKUP($B32,'Авангард легкие'!$B$11:$D$500,2,0)</f>
        <v>186.7</v>
      </c>
      <c r="D32" s="55">
        <f>VLOOKUP($B32,'Авангард легкие'!$B$11:$D$500,3,0)</f>
        <v>163.4</v>
      </c>
      <c r="E32" s="81">
        <f>C32-VLOOKUP($B32,[1]ткани!$B$28:$D$500,2,0)</f>
        <v>0</v>
      </c>
      <c r="F32" s="81">
        <f>D32-VLOOKUP($B32,[1]ткани!$B$28:$D$500,3,0)</f>
        <v>0</v>
      </c>
      <c r="G32" s="82">
        <f>IF(VLOOKUP($B32,[1]ткани!$B$28:$D$500,2,0)=0,0,E32/VLOOKUP($B32,[1]ткани!$B$28:$D$500,2,0))</f>
        <v>0</v>
      </c>
      <c r="H32" s="82">
        <f>IF(VLOOKUP($B32,[1]ткани!$B$28:$D$500,3,0)=0,0,F32/VLOOKUP($B32,[1]ткани!$B$28:$D$500,3,0))</f>
        <v>0</v>
      </c>
    </row>
    <row r="33" spans="1:8" ht="15.75" outlineLevel="1">
      <c r="A33" s="56" t="s">
        <v>117</v>
      </c>
      <c r="B33" s="57" t="s">
        <v>225</v>
      </c>
      <c r="C33" s="48">
        <f>VLOOKUP($B33,'Авангард легкие'!$B$11:$D$500,2,0)</f>
        <v>193.1</v>
      </c>
      <c r="D33" s="48">
        <f>VLOOKUP($B33,'Авангард легкие'!$B$11:$D$500,3,0)</f>
        <v>169</v>
      </c>
      <c r="E33" s="81">
        <f>C33-VLOOKUP($B33,[1]ткани!$B$28:$D$500,2,0)</f>
        <v>0</v>
      </c>
      <c r="F33" s="81">
        <f>D33-VLOOKUP($B33,[1]ткани!$B$28:$D$500,3,0)</f>
        <v>0</v>
      </c>
      <c r="G33" s="82">
        <f>IF(VLOOKUP($B33,[1]ткани!$B$28:$D$500,2,0)=0,0,E33/VLOOKUP($B33,[1]ткани!$B$28:$D$500,2,0))</f>
        <v>0</v>
      </c>
      <c r="H33" s="82">
        <f>IF(VLOOKUP($B33,[1]ткани!$B$28:$D$500,3,0)=0,0,F33/VLOOKUP($B33,[1]ткани!$B$28:$D$500,3,0))</f>
        <v>0</v>
      </c>
    </row>
    <row r="34" spans="1:8" ht="15.75">
      <c r="A34" s="32"/>
      <c r="B34" s="23" t="s">
        <v>4</v>
      </c>
      <c r="C34" s="24"/>
      <c r="D34" s="24"/>
      <c r="E34" s="81">
        <f>C34-VLOOKUP($B34,[1]ткани!$B$28:$D$500,2,0)</f>
        <v>0</v>
      </c>
      <c r="F34" s="81">
        <f>D34-VLOOKUP($B34,[1]ткани!$B$28:$D$500,3,0)</f>
        <v>0</v>
      </c>
      <c r="G34" s="82">
        <f>IF(VLOOKUP($B34,[1]ткани!$B$28:$D$500,2,0)=0,0,E34/VLOOKUP($B34,[1]ткани!$B$28:$D$500,2,0))</f>
        <v>0</v>
      </c>
      <c r="H34" s="82">
        <f>IF(VLOOKUP($B34,[1]ткани!$B$28:$D$500,3,0)=0,0,F34/VLOOKUP($B34,[1]ткани!$B$28:$D$500,3,0))</f>
        <v>0</v>
      </c>
    </row>
    <row r="35" spans="1:8" ht="15.75" outlineLevel="1">
      <c r="A35" s="53" t="s">
        <v>117</v>
      </c>
      <c r="B35" s="54" t="s">
        <v>5</v>
      </c>
      <c r="C35" s="55">
        <f>VLOOKUP($B35,'Авангард легкие'!$B$11:$D$500,2,0)</f>
        <v>140</v>
      </c>
      <c r="D35" s="55">
        <f>VLOOKUP($B35,'Авангард легкие'!$B$11:$D$500,3,0)</f>
        <v>122.5</v>
      </c>
      <c r="E35" s="81">
        <f>C35-VLOOKUP($B35,[1]ткани!$B$28:$D$500,2,0)</f>
        <v>0</v>
      </c>
      <c r="F35" s="81">
        <f>D35-VLOOKUP($B35,[1]ткани!$B$28:$D$500,3,0)</f>
        <v>0</v>
      </c>
      <c r="G35" s="82">
        <f>IF(VLOOKUP($B35,[1]ткани!$B$28:$D$500,2,0)=0,0,E35/VLOOKUP($B35,[1]ткани!$B$28:$D$500,2,0))</f>
        <v>0</v>
      </c>
      <c r="H35" s="82">
        <f>IF(VLOOKUP($B35,[1]ткани!$B$28:$D$500,3,0)=0,0,F35/VLOOKUP($B35,[1]ткани!$B$28:$D$500,3,0))</f>
        <v>0</v>
      </c>
    </row>
    <row r="36" spans="1:8" ht="15.75" outlineLevel="1">
      <c r="A36" s="56" t="s">
        <v>117</v>
      </c>
      <c r="B36" s="57" t="s">
        <v>6</v>
      </c>
      <c r="C36" s="48">
        <f>VLOOKUP($B36,'Авангард легкие'!$B$11:$D$500,2,0)</f>
        <v>95</v>
      </c>
      <c r="D36" s="48">
        <f>VLOOKUP($B36,'Авангард легкие'!$B$11:$D$500,3,0)</f>
        <v>83.1</v>
      </c>
      <c r="E36" s="81">
        <f>C36-VLOOKUP($B36,[1]ткани!$B$28:$D$500,2,0)</f>
        <v>0</v>
      </c>
      <c r="F36" s="81">
        <f>D36-VLOOKUP($B36,[1]ткани!$B$28:$D$500,3,0)</f>
        <v>0</v>
      </c>
      <c r="G36" s="82">
        <f>IF(VLOOKUP($B36,[1]ткани!$B$28:$D$500,2,0)=0,0,E36/VLOOKUP($B36,[1]ткани!$B$28:$D$500,2,0))</f>
        <v>0</v>
      </c>
      <c r="H36" s="82">
        <f>IF(VLOOKUP($B36,[1]ткани!$B$28:$D$500,3,0)=0,0,F36/VLOOKUP($B36,[1]ткани!$B$28:$D$500,3,0))</f>
        <v>0</v>
      </c>
    </row>
    <row r="37" spans="1:8" ht="15.75">
      <c r="A37" s="32"/>
      <c r="B37" s="23" t="s">
        <v>124</v>
      </c>
      <c r="C37" s="24"/>
      <c r="D37" s="24"/>
      <c r="E37" s="81">
        <f>C37-VLOOKUP($B37,[1]ткани!$B$28:$D$500,2,0)</f>
        <v>0</v>
      </c>
      <c r="F37" s="81">
        <f>D37-VLOOKUP($B37,[1]ткани!$B$28:$D$500,3,0)</f>
        <v>0</v>
      </c>
      <c r="G37" s="82">
        <f>IF(VLOOKUP($B37,[1]ткани!$B$28:$D$500,2,0)=0,0,E37/VLOOKUP($B37,[1]ткани!$B$28:$D$500,2,0))</f>
        <v>0</v>
      </c>
      <c r="H37" s="82">
        <f>IF(VLOOKUP($B37,[1]ткани!$B$28:$D$500,3,0)=0,0,F37/VLOOKUP($B37,[1]ткани!$B$28:$D$500,3,0))</f>
        <v>0</v>
      </c>
    </row>
    <row r="38" spans="1:8" ht="15.75" outlineLevel="1">
      <c r="A38" s="53" t="s">
        <v>117</v>
      </c>
      <c r="B38" s="54" t="s">
        <v>125</v>
      </c>
      <c r="C38" s="55">
        <f>VLOOKUP($B38,'Авангард легкие'!$B$11:$D$500,2,0)</f>
        <v>102</v>
      </c>
      <c r="D38" s="55">
        <f>VLOOKUP($B38,'Авангард легкие'!$B$11:$D$500,3,0)</f>
        <v>102</v>
      </c>
      <c r="E38" s="81">
        <f>C38-VLOOKUP($B38,[1]ткани!$B$28:$D$500,2,0)</f>
        <v>0</v>
      </c>
      <c r="F38" s="81">
        <f>D38-VLOOKUP($B38,[1]ткани!$B$28:$D$500,3,0)</f>
        <v>0</v>
      </c>
      <c r="G38" s="82">
        <f>IF(VLOOKUP($B38,[1]ткани!$B$28:$D$500,2,0)=0,0,E38/VLOOKUP($B38,[1]ткани!$B$28:$D$500,2,0))</f>
        <v>0</v>
      </c>
      <c r="H38" s="82">
        <f>IF(VLOOKUP($B38,[1]ткани!$B$28:$D$500,3,0)=0,0,F38/VLOOKUP($B38,[1]ткани!$B$28:$D$500,3,0))</f>
        <v>0</v>
      </c>
    </row>
    <row r="39" spans="1:8" ht="15.75" outlineLevel="1">
      <c r="A39" s="56" t="s">
        <v>117</v>
      </c>
      <c r="B39" s="57" t="s">
        <v>126</v>
      </c>
      <c r="C39" s="48">
        <f>VLOOKUP($B39,'Авангард легкие'!$B$11:$D$500,2,0)</f>
        <v>102</v>
      </c>
      <c r="D39" s="48">
        <f>VLOOKUP($B39,'Авангард легкие'!$B$11:$D$500,3,0)</f>
        <v>102</v>
      </c>
      <c r="E39" s="81">
        <f>C39-VLOOKUP($B39,[1]ткани!$B$28:$D$500,2,0)</f>
        <v>0</v>
      </c>
      <c r="F39" s="81">
        <f>D39-VLOOKUP($B39,[1]ткани!$B$28:$D$500,3,0)</f>
        <v>0</v>
      </c>
      <c r="G39" s="82">
        <f>IF(VLOOKUP($B39,[1]ткани!$B$28:$D$500,2,0)=0,0,E39/VLOOKUP($B39,[1]ткани!$B$28:$D$500,2,0))</f>
        <v>0</v>
      </c>
      <c r="H39" s="82">
        <f>IF(VLOOKUP($B39,[1]ткани!$B$28:$D$500,3,0)=0,0,F39/VLOOKUP($B39,[1]ткани!$B$28:$D$500,3,0))</f>
        <v>0</v>
      </c>
    </row>
    <row r="40" spans="1:8" ht="15.75">
      <c r="A40" s="32"/>
      <c r="B40" s="23" t="s">
        <v>133</v>
      </c>
      <c r="C40" s="24"/>
      <c r="D40" s="24"/>
      <c r="E40" s="81">
        <f>C40-VLOOKUP($B40,[1]ткани!$B$28:$D$500,2,0)</f>
        <v>0</v>
      </c>
      <c r="F40" s="81">
        <f>D40-VLOOKUP($B40,[1]ткани!$B$28:$D$500,3,0)</f>
        <v>0</v>
      </c>
      <c r="G40" s="82">
        <f>IF(VLOOKUP($B40,[1]ткани!$B$28:$D$500,2,0)=0,0,E40/VLOOKUP($B40,[1]ткани!$B$28:$D$500,2,0))</f>
        <v>0</v>
      </c>
      <c r="H40" s="82">
        <f>IF(VLOOKUP($B40,[1]ткани!$B$28:$D$500,3,0)=0,0,F40/VLOOKUP($B40,[1]ткани!$B$28:$D$500,3,0))</f>
        <v>0</v>
      </c>
    </row>
    <row r="41" spans="1:8" ht="15.75" outlineLevel="1">
      <c r="A41" s="58" t="s">
        <v>117</v>
      </c>
      <c r="B41" s="54" t="s">
        <v>127</v>
      </c>
      <c r="C41" s="55">
        <f>VLOOKUP($B41,'Авангард легкие'!$B$11:$D$500,2,0)</f>
        <v>47.4</v>
      </c>
      <c r="D41" s="55">
        <f>VLOOKUP($B41,'Авангард легкие'!$B$11:$D$500,3,0)</f>
        <v>47.4</v>
      </c>
      <c r="E41" s="81">
        <f>C41-VLOOKUP($B41,[1]ткани!$B$28:$D$500,2,0)</f>
        <v>0</v>
      </c>
      <c r="F41" s="81">
        <f>D41-VLOOKUP($B41,[1]ткани!$B$28:$D$500,3,0)</f>
        <v>0</v>
      </c>
      <c r="G41" s="82">
        <f>IF(VLOOKUP($B41,[1]ткани!$B$28:$D$500,2,0)=0,0,E41/VLOOKUP($B41,[1]ткани!$B$28:$D$500,2,0))</f>
        <v>0</v>
      </c>
      <c r="H41" s="82">
        <f>IF(VLOOKUP($B41,[1]ткани!$B$28:$D$500,3,0)=0,0,F41/VLOOKUP($B41,[1]ткани!$B$28:$D$500,3,0))</f>
        <v>0</v>
      </c>
    </row>
    <row r="42" spans="1:8" ht="15.75" outlineLevel="1">
      <c r="A42" s="15" t="s">
        <v>117</v>
      </c>
      <c r="B42" s="27" t="s">
        <v>7</v>
      </c>
      <c r="C42" s="16">
        <f>VLOOKUP($B42,'Авангард легкие'!$B$11:$D$500,2,0)</f>
        <v>86.4</v>
      </c>
      <c r="D42" s="16">
        <f>VLOOKUP($B42,'Авангард легкие'!$B$11:$D$500,3,0)</f>
        <v>75.599999999999994</v>
      </c>
      <c r="E42" s="81">
        <f>C42-VLOOKUP($B42,[1]ткани!$B$28:$D$500,2,0)</f>
        <v>0</v>
      </c>
      <c r="F42" s="81">
        <f>D42-VLOOKUP($B42,[1]ткани!$B$28:$D$500,3,0)</f>
        <v>0</v>
      </c>
      <c r="G42" s="82">
        <f>IF(VLOOKUP($B42,[1]ткани!$B$28:$D$500,2,0)=0,0,E42/VLOOKUP($B42,[1]ткани!$B$28:$D$500,2,0))</f>
        <v>0</v>
      </c>
      <c r="H42" s="82">
        <f>IF(VLOOKUP($B42,[1]ткани!$B$28:$D$500,3,0)=0,0,F42/VLOOKUP($B42,[1]ткани!$B$28:$D$500,3,0))</f>
        <v>0</v>
      </c>
    </row>
    <row r="43" spans="1:8" ht="15.75" outlineLevel="1">
      <c r="A43" s="15" t="s">
        <v>117</v>
      </c>
      <c r="B43" s="27" t="s">
        <v>8</v>
      </c>
      <c r="C43" s="16">
        <f>VLOOKUP($B43,'Авангард легкие'!$B$11:$D$500,2,0)</f>
        <v>58.8</v>
      </c>
      <c r="D43" s="16">
        <f>VLOOKUP($B43,'Авангард легкие'!$B$11:$D$500,3,0)</f>
        <v>51.5</v>
      </c>
      <c r="E43" s="81">
        <f>C43-VLOOKUP($B43,[1]ткани!$B$28:$D$500,2,0)</f>
        <v>0</v>
      </c>
      <c r="F43" s="81">
        <f>D43-VLOOKUP($B43,[1]ткани!$B$28:$D$500,3,0)</f>
        <v>0</v>
      </c>
      <c r="G43" s="82">
        <f>IF(VLOOKUP($B43,[1]ткани!$B$28:$D$500,2,0)=0,0,E43/VLOOKUP($B43,[1]ткани!$B$28:$D$500,2,0))</f>
        <v>0</v>
      </c>
      <c r="H43" s="82">
        <f>IF(VLOOKUP($B43,[1]ткани!$B$28:$D$500,3,0)=0,0,F43/VLOOKUP($B43,[1]ткани!$B$28:$D$500,3,0))</f>
        <v>0</v>
      </c>
    </row>
    <row r="44" spans="1:8" s="7" customFormat="1" ht="15.75" outlineLevel="1">
      <c r="A44" s="15" t="s">
        <v>117</v>
      </c>
      <c r="B44" s="27" t="s">
        <v>128</v>
      </c>
      <c r="C44" s="16">
        <f>VLOOKUP($B44,'Авангард легкие'!$B$11:$D$500,2,0)</f>
        <v>99</v>
      </c>
      <c r="D44" s="16">
        <f>VLOOKUP($B44,'Авангард легкие'!$B$11:$D$500,3,0)</f>
        <v>99</v>
      </c>
      <c r="E44" s="81">
        <f>C44-VLOOKUP($B44,[1]ткани!$B$28:$D$500,2,0)</f>
        <v>0</v>
      </c>
      <c r="F44" s="81">
        <f>D44-VLOOKUP($B44,[1]ткани!$B$28:$D$500,3,0)</f>
        <v>0</v>
      </c>
      <c r="G44" s="82">
        <f>IF(VLOOKUP($B44,[1]ткани!$B$28:$D$500,2,0)=0,0,E44/VLOOKUP($B44,[1]ткани!$B$28:$D$500,2,0))</f>
        <v>0</v>
      </c>
      <c r="H44" s="82">
        <f>IF(VLOOKUP($B44,[1]ткани!$B$28:$D$500,3,0)=0,0,F44/VLOOKUP($B44,[1]ткани!$B$28:$D$500,3,0))</f>
        <v>0</v>
      </c>
    </row>
    <row r="45" spans="1:8" ht="15.75" customHeight="1" outlineLevel="1">
      <c r="A45" s="15" t="s">
        <v>117</v>
      </c>
      <c r="B45" s="27" t="s">
        <v>129</v>
      </c>
      <c r="C45" s="16">
        <f>VLOOKUP($B45,'Авангард легкие'!$B$11:$D$500,2,0)</f>
        <v>102.4</v>
      </c>
      <c r="D45" s="16">
        <f>VLOOKUP($B45,'Авангард легкие'!$B$11:$D$500,3,0)</f>
        <v>102.4</v>
      </c>
      <c r="E45" s="81">
        <f>C45-VLOOKUP($B45,[1]ткани!$B$28:$D$500,2,0)</f>
        <v>0</v>
      </c>
      <c r="F45" s="81">
        <f>D45-VLOOKUP($B45,[1]ткани!$B$28:$D$500,3,0)</f>
        <v>0</v>
      </c>
      <c r="G45" s="82">
        <f>IF(VLOOKUP($B45,[1]ткани!$B$28:$D$500,2,0)=0,0,E45/VLOOKUP($B45,[1]ткани!$B$28:$D$500,2,0))</f>
        <v>0</v>
      </c>
      <c r="H45" s="82">
        <f>IF(VLOOKUP($B45,[1]ткани!$B$28:$D$500,3,0)=0,0,F45/VLOOKUP($B45,[1]ткани!$B$28:$D$500,3,0))</f>
        <v>0</v>
      </c>
    </row>
    <row r="46" spans="1:8" ht="15.75" outlineLevel="1">
      <c r="A46" s="17" t="s">
        <v>117</v>
      </c>
      <c r="B46" s="57" t="s">
        <v>130</v>
      </c>
      <c r="C46" s="48">
        <f>VLOOKUP($B46,'Авангард легкие'!$B$11:$D$500,2,0)</f>
        <v>58.8</v>
      </c>
      <c r="D46" s="48">
        <f>VLOOKUP($B46,'Авангард легкие'!$B$11:$D$500,3,0)</f>
        <v>51.5</v>
      </c>
      <c r="E46" s="81">
        <f>C46-VLOOKUP($B46,[1]ткани!$B$28:$D$500,2,0)</f>
        <v>0</v>
      </c>
      <c r="F46" s="81">
        <f>D46-VLOOKUP($B46,[1]ткани!$B$28:$D$500,3,0)</f>
        <v>0</v>
      </c>
      <c r="G46" s="82">
        <f>IF(VLOOKUP($B46,[1]ткани!$B$28:$D$500,2,0)=0,0,E46/VLOOKUP($B46,[1]ткани!$B$28:$D$500,2,0))</f>
        <v>0</v>
      </c>
      <c r="H46" s="82">
        <f>IF(VLOOKUP($B46,[1]ткани!$B$28:$D$500,3,0)=0,0,F46/VLOOKUP($B46,[1]ткани!$B$28:$D$500,3,0))</f>
        <v>0</v>
      </c>
    </row>
    <row r="47" spans="1:8" ht="15.75">
      <c r="A47" s="20"/>
      <c r="B47" s="23" t="s">
        <v>174</v>
      </c>
      <c r="C47" s="5"/>
      <c r="D47" s="5"/>
      <c r="E47" s="81">
        <f>C47-VLOOKUP($B47,[1]ткани!$B$28:$D$500,2,0)</f>
        <v>0</v>
      </c>
      <c r="F47" s="81">
        <f>D47-VLOOKUP($B47,[1]ткани!$B$28:$D$500,3,0)</f>
        <v>0</v>
      </c>
      <c r="G47" s="82">
        <f>IF(VLOOKUP($B47,[1]ткани!$B$28:$D$500,2,0)=0,0,E47/VLOOKUP($B47,[1]ткани!$B$28:$D$500,2,0))</f>
        <v>0</v>
      </c>
      <c r="H47" s="82">
        <f>IF(VLOOKUP($B47,[1]ткани!$B$28:$D$500,3,0)=0,0,F47/VLOOKUP($B47,[1]ткани!$B$28:$D$500,3,0))</f>
        <v>0</v>
      </c>
    </row>
    <row r="48" spans="1:8" ht="15.75" outlineLevel="1">
      <c r="A48" s="20" t="s">
        <v>117</v>
      </c>
      <c r="B48" s="21" t="s">
        <v>172</v>
      </c>
      <c r="C48" s="22">
        <f>VLOOKUP($B48,'Авангард легкие'!$B$11:$D$500,2,0)</f>
        <v>76.3</v>
      </c>
      <c r="D48" s="22">
        <f>VLOOKUP($B48,'Авангард легкие'!$B$11:$D$500,3,0)</f>
        <v>66.7</v>
      </c>
      <c r="E48" s="81">
        <f>C48-VLOOKUP($B48,[1]ткани!$B$28:$D$500,2,0)</f>
        <v>0</v>
      </c>
      <c r="F48" s="81">
        <f>D48-VLOOKUP($B48,[1]ткани!$B$28:$D$500,3,0)</f>
        <v>0</v>
      </c>
      <c r="G48" s="82">
        <f>IF(VLOOKUP($B48,[1]ткани!$B$28:$D$500,2,0)=0,0,E48/VLOOKUP($B48,[1]ткани!$B$28:$D$500,2,0))</f>
        <v>0</v>
      </c>
      <c r="H48" s="82">
        <f>IF(VLOOKUP($B48,[1]ткани!$B$28:$D$500,3,0)=0,0,F48/VLOOKUP($B48,[1]ткани!$B$28:$D$500,3,0))</f>
        <v>0</v>
      </c>
    </row>
    <row r="49" spans="1:8" ht="15.75">
      <c r="A49" s="20"/>
      <c r="B49" s="23" t="s">
        <v>43</v>
      </c>
      <c r="C49" s="5"/>
      <c r="D49" s="5"/>
      <c r="E49" s="81">
        <f>C49-VLOOKUP($B49,[1]ткани!$B$28:$D$500,2,0)</f>
        <v>0</v>
      </c>
      <c r="F49" s="81">
        <f>D49-VLOOKUP($B49,[1]ткани!$B$28:$D$500,3,0)</f>
        <v>0</v>
      </c>
      <c r="G49" s="82">
        <f>IF(VLOOKUP($B49,[1]ткани!$B$28:$D$500,2,0)=0,0,E49/VLOOKUP($B49,[1]ткани!$B$28:$D$500,2,0))</f>
        <v>0</v>
      </c>
      <c r="H49" s="82">
        <f>IF(VLOOKUP($B49,[1]ткани!$B$28:$D$500,3,0)=0,0,F49/VLOOKUP($B49,[1]ткани!$B$28:$D$500,3,0))</f>
        <v>0</v>
      </c>
    </row>
    <row r="50" spans="1:8" ht="15.75" outlineLevel="1">
      <c r="A50" s="58" t="s">
        <v>118</v>
      </c>
      <c r="B50" s="59" t="s">
        <v>189</v>
      </c>
      <c r="C50" s="60">
        <v>43</v>
      </c>
      <c r="D50" s="60">
        <v>41</v>
      </c>
      <c r="E50" s="81">
        <f>C50-VLOOKUP($B50,[1]ткани!$B$28:$D$500,2,0)</f>
        <v>0</v>
      </c>
      <c r="F50" s="81">
        <f>D50-VLOOKUP($B50,[1]ткани!$B$28:$D$500,3,0)</f>
        <v>0</v>
      </c>
      <c r="G50" s="82">
        <f>IF(VLOOKUP($B50,[1]ткани!$B$28:$D$500,2,0)=0,0,E50/VLOOKUP($B50,[1]ткани!$B$28:$D$500,2,0))</f>
        <v>0</v>
      </c>
      <c r="H50" s="82">
        <f>IF(VLOOKUP($B50,[1]ткани!$B$28:$D$500,3,0)=0,0,F50/VLOOKUP($B50,[1]ткани!$B$28:$D$500,3,0))</f>
        <v>0</v>
      </c>
    </row>
    <row r="51" spans="1:8" ht="15.75" outlineLevel="1">
      <c r="A51" s="15" t="s">
        <v>118</v>
      </c>
      <c r="B51" s="29" t="s">
        <v>222</v>
      </c>
      <c r="C51" s="28">
        <v>47</v>
      </c>
      <c r="D51" s="28">
        <v>42</v>
      </c>
      <c r="E51" s="81">
        <f>C51-VLOOKUP($B51,[1]ткани!$B$28:$D$500,2,0)</f>
        <v>0</v>
      </c>
      <c r="F51" s="81">
        <f>D51-VLOOKUP($B51,[1]ткани!$B$28:$D$500,3,0)</f>
        <v>0</v>
      </c>
      <c r="G51" s="82">
        <f>IF(VLOOKUP($B51,[1]ткани!$B$28:$D$500,2,0)=0,0,E51/VLOOKUP($B51,[1]ткани!$B$28:$D$500,2,0))</f>
        <v>0</v>
      </c>
      <c r="H51" s="82">
        <f>IF(VLOOKUP($B51,[1]ткани!$B$28:$D$500,3,0)=0,0,F51/VLOOKUP($B51,[1]ткани!$B$28:$D$500,3,0))</f>
        <v>0</v>
      </c>
    </row>
    <row r="52" spans="1:8" ht="15.75" outlineLevel="1">
      <c r="A52" s="15" t="s">
        <v>118</v>
      </c>
      <c r="B52" s="29" t="s">
        <v>190</v>
      </c>
      <c r="C52" s="28">
        <v>48</v>
      </c>
      <c r="D52" s="28">
        <v>43</v>
      </c>
      <c r="E52" s="81">
        <f>C52-VLOOKUP($B52,[1]ткани!$B$28:$D$500,2,0)</f>
        <v>0</v>
      </c>
      <c r="F52" s="81">
        <f>D52-VLOOKUP($B52,[1]ткани!$B$28:$D$500,3,0)</f>
        <v>0</v>
      </c>
      <c r="G52" s="82">
        <f>IF(VLOOKUP($B52,[1]ткани!$B$28:$D$500,2,0)=0,0,E52/VLOOKUP($B52,[1]ткани!$B$28:$D$500,2,0))</f>
        <v>0</v>
      </c>
      <c r="H52" s="82">
        <f>IF(VLOOKUP($B52,[1]ткани!$B$28:$D$500,3,0)=0,0,F52/VLOOKUP($B52,[1]ткани!$B$28:$D$500,3,0))</f>
        <v>0</v>
      </c>
    </row>
    <row r="53" spans="1:8" ht="15.75" outlineLevel="1">
      <c r="A53" s="15" t="s">
        <v>118</v>
      </c>
      <c r="B53" s="29" t="s">
        <v>191</v>
      </c>
      <c r="C53" s="28">
        <v>58</v>
      </c>
      <c r="D53" s="28">
        <v>55</v>
      </c>
      <c r="E53" s="81">
        <f>C53-VLOOKUP($B53,[1]ткани!$B$28:$D$500,2,0)</f>
        <v>0</v>
      </c>
      <c r="F53" s="81">
        <f>D53-VLOOKUP($B53,[1]ткани!$B$28:$D$500,3,0)</f>
        <v>0</v>
      </c>
      <c r="G53" s="82">
        <f>IF(VLOOKUP($B53,[1]ткани!$B$28:$D$500,2,0)=0,0,E53/VLOOKUP($B53,[1]ткани!$B$28:$D$500,2,0))</f>
        <v>0</v>
      </c>
      <c r="H53" s="82">
        <f>IF(VLOOKUP($B53,[1]ткани!$B$28:$D$500,3,0)=0,0,F53/VLOOKUP($B53,[1]ткани!$B$28:$D$500,3,0))</f>
        <v>0</v>
      </c>
    </row>
    <row r="54" spans="1:8" ht="15.75" outlineLevel="1">
      <c r="A54" s="15" t="s">
        <v>118</v>
      </c>
      <c r="B54" s="29" t="s">
        <v>192</v>
      </c>
      <c r="C54" s="28">
        <v>60</v>
      </c>
      <c r="D54" s="28">
        <v>52</v>
      </c>
      <c r="E54" s="81">
        <f>C54-VLOOKUP($B54,[1]ткани!$B$28:$D$500,2,0)</f>
        <v>0</v>
      </c>
      <c r="F54" s="81">
        <f>D54-VLOOKUP($B54,[1]ткани!$B$28:$D$500,3,0)</f>
        <v>0</v>
      </c>
      <c r="G54" s="82">
        <f>IF(VLOOKUP($B54,[1]ткани!$B$28:$D$500,2,0)=0,0,E54/VLOOKUP($B54,[1]ткани!$B$28:$D$500,2,0))</f>
        <v>0</v>
      </c>
      <c r="H54" s="82">
        <f>IF(VLOOKUP($B54,[1]ткани!$B$28:$D$500,3,0)=0,0,F54/VLOOKUP($B54,[1]ткани!$B$28:$D$500,3,0))</f>
        <v>0</v>
      </c>
    </row>
    <row r="55" spans="1:8" ht="15.75" outlineLevel="1">
      <c r="A55" s="15" t="s">
        <v>118</v>
      </c>
      <c r="B55" s="29" t="s">
        <v>193</v>
      </c>
      <c r="C55" s="28">
        <v>63</v>
      </c>
      <c r="D55" s="28">
        <v>55</v>
      </c>
      <c r="E55" s="81">
        <f>C55-VLOOKUP($B55,[1]ткани!$B$28:$D$500,2,0)</f>
        <v>0</v>
      </c>
      <c r="F55" s="81">
        <f>D55-VLOOKUP($B55,[1]ткани!$B$28:$D$500,3,0)</f>
        <v>0</v>
      </c>
      <c r="G55" s="82">
        <f>IF(VLOOKUP($B55,[1]ткани!$B$28:$D$500,2,0)=0,0,E55/VLOOKUP($B55,[1]ткани!$B$28:$D$500,2,0))</f>
        <v>0</v>
      </c>
      <c r="H55" s="82">
        <f>IF(VLOOKUP($B55,[1]ткани!$B$28:$D$500,3,0)=0,0,F55/VLOOKUP($B55,[1]ткани!$B$28:$D$500,3,0))</f>
        <v>0</v>
      </c>
    </row>
    <row r="56" spans="1:8" ht="15.75" outlineLevel="1">
      <c r="A56" s="15" t="s">
        <v>118</v>
      </c>
      <c r="B56" s="29" t="s">
        <v>194</v>
      </c>
      <c r="C56" s="28">
        <v>79</v>
      </c>
      <c r="D56" s="28">
        <v>74</v>
      </c>
      <c r="E56" s="81">
        <f>C56-VLOOKUP($B56,[1]ткани!$B$28:$D$500,2,0)</f>
        <v>0</v>
      </c>
      <c r="F56" s="81">
        <f>D56-VLOOKUP($B56,[1]ткани!$B$28:$D$500,3,0)</f>
        <v>0</v>
      </c>
      <c r="G56" s="82">
        <f>IF(VLOOKUP($B56,[1]ткани!$B$28:$D$500,2,0)=0,0,E56/VLOOKUP($B56,[1]ткани!$B$28:$D$500,2,0))</f>
        <v>0</v>
      </c>
      <c r="H56" s="82">
        <f>IF(VLOOKUP($B56,[1]ткани!$B$28:$D$500,3,0)=0,0,F56/VLOOKUP($B56,[1]ткани!$B$28:$D$500,3,0))</f>
        <v>0</v>
      </c>
    </row>
    <row r="57" spans="1:8" ht="15.75" outlineLevel="1">
      <c r="A57" s="15" t="s">
        <v>118</v>
      </c>
      <c r="B57" s="29" t="s">
        <v>195</v>
      </c>
      <c r="C57" s="28">
        <v>84</v>
      </c>
      <c r="D57" s="28">
        <v>76</v>
      </c>
      <c r="E57" s="81">
        <f>C57-VLOOKUP($B57,[1]ткани!$B$28:$D$500,2,0)</f>
        <v>0</v>
      </c>
      <c r="F57" s="81">
        <f>D57-VLOOKUP($B57,[1]ткани!$B$28:$D$500,3,0)</f>
        <v>0</v>
      </c>
      <c r="G57" s="82">
        <f>IF(VLOOKUP($B57,[1]ткани!$B$28:$D$500,2,0)=0,0,E57/VLOOKUP($B57,[1]ткани!$B$28:$D$500,2,0))</f>
        <v>0</v>
      </c>
      <c r="H57" s="82">
        <f>IF(VLOOKUP($B57,[1]ткани!$B$28:$D$500,3,0)=0,0,F57/VLOOKUP($B57,[1]ткани!$B$28:$D$500,3,0))</f>
        <v>0</v>
      </c>
    </row>
    <row r="58" spans="1:8" ht="15.75" outlineLevel="1">
      <c r="A58" s="17" t="s">
        <v>118</v>
      </c>
      <c r="B58" s="30" t="s">
        <v>196</v>
      </c>
      <c r="C58" s="31">
        <v>89</v>
      </c>
      <c r="D58" s="31">
        <v>78.5</v>
      </c>
      <c r="E58" s="81">
        <f>C58-VLOOKUP($B58,[1]ткани!$B$28:$D$500,2,0)</f>
        <v>0</v>
      </c>
      <c r="F58" s="81">
        <f>D58-VLOOKUP($B58,[1]ткани!$B$28:$D$500,3,0)</f>
        <v>0</v>
      </c>
      <c r="G58" s="82">
        <f>IF(VLOOKUP($B58,[1]ткани!$B$28:$D$500,2,0)=0,0,E58/VLOOKUP($B58,[1]ткани!$B$28:$D$500,2,0))</f>
        <v>0</v>
      </c>
      <c r="H58" s="82">
        <f>IF(VLOOKUP($B58,[1]ткани!$B$28:$D$500,3,0)=0,0,F58/VLOOKUP($B58,[1]ткани!$B$28:$D$500,3,0))</f>
        <v>0</v>
      </c>
    </row>
    <row r="59" spans="1:8" ht="15.75">
      <c r="A59" s="20"/>
      <c r="B59" s="23" t="s">
        <v>9</v>
      </c>
      <c r="C59" s="6"/>
      <c r="D59" s="6"/>
      <c r="E59" s="81">
        <f>C59-VLOOKUP($B59,[1]ткани!$B$28:$D$500,2,0)</f>
        <v>0</v>
      </c>
      <c r="F59" s="81">
        <f>D59-VLOOKUP($B59,[1]ткани!$B$28:$D$500,3,0)</f>
        <v>0</v>
      </c>
      <c r="G59" s="82">
        <f>IF(VLOOKUP($B59,[1]ткани!$B$28:$D$500,2,0)=0,0,E59/VLOOKUP($B59,[1]ткани!$B$28:$D$500,2,0))</f>
        <v>0</v>
      </c>
      <c r="H59" s="82">
        <f>IF(VLOOKUP($B59,[1]ткани!$B$28:$D$500,3,0)=0,0,F59/VLOOKUP($B59,[1]ткани!$B$28:$D$500,3,0))</f>
        <v>0</v>
      </c>
    </row>
    <row r="60" spans="1:8" ht="15.75" outlineLevel="1">
      <c r="A60" s="58" t="s">
        <v>118</v>
      </c>
      <c r="B60" s="59" t="s">
        <v>197</v>
      </c>
      <c r="C60" s="60">
        <v>41</v>
      </c>
      <c r="D60" s="60">
        <v>39</v>
      </c>
      <c r="E60" s="81">
        <f>C60-VLOOKUP($B60,[1]ткани!$B$28:$D$500,2,0)</f>
        <v>0</v>
      </c>
      <c r="F60" s="81">
        <f>D60-VLOOKUP($B60,[1]ткани!$B$28:$D$500,3,0)</f>
        <v>0</v>
      </c>
      <c r="G60" s="82">
        <f>IF(VLOOKUP($B60,[1]ткани!$B$28:$D$500,2,0)=0,0,E60/VLOOKUP($B60,[1]ткани!$B$28:$D$500,2,0))</f>
        <v>0</v>
      </c>
      <c r="H60" s="82">
        <f>IF(VLOOKUP($B60,[1]ткани!$B$28:$D$500,3,0)=0,0,F60/VLOOKUP($B60,[1]ткани!$B$28:$D$500,3,0))</f>
        <v>0</v>
      </c>
    </row>
    <row r="61" spans="1:8" ht="15.75" outlineLevel="1">
      <c r="A61" s="15" t="s">
        <v>118</v>
      </c>
      <c r="B61" s="29" t="s">
        <v>198</v>
      </c>
      <c r="C61" s="28">
        <v>42</v>
      </c>
      <c r="D61" s="28">
        <v>40</v>
      </c>
      <c r="E61" s="81">
        <f>C61-VLOOKUP($B61,[1]ткани!$B$28:$D$500,2,0)</f>
        <v>0</v>
      </c>
      <c r="F61" s="81">
        <f>D61-VLOOKUP($B61,[1]ткани!$B$28:$D$500,3,0)</f>
        <v>0</v>
      </c>
      <c r="G61" s="82">
        <f>IF(VLOOKUP($B61,[1]ткани!$B$28:$D$500,2,0)=0,0,E61/VLOOKUP($B61,[1]ткани!$B$28:$D$500,2,0))</f>
        <v>0</v>
      </c>
      <c r="H61" s="82">
        <f>IF(VLOOKUP($B61,[1]ткани!$B$28:$D$500,3,0)=0,0,F61/VLOOKUP($B61,[1]ткани!$B$28:$D$500,3,0))</f>
        <v>0</v>
      </c>
    </row>
    <row r="62" spans="1:8" ht="15.75" outlineLevel="1">
      <c r="A62" s="15" t="s">
        <v>118</v>
      </c>
      <c r="B62" s="29" t="s">
        <v>199</v>
      </c>
      <c r="C62" s="28">
        <v>43</v>
      </c>
      <c r="D62" s="28">
        <v>41</v>
      </c>
      <c r="E62" s="81">
        <f>C62-VLOOKUP($B62,[1]ткани!$B$28:$D$500,2,0)</f>
        <v>0</v>
      </c>
      <c r="F62" s="81">
        <f>D62-VLOOKUP($B62,[1]ткани!$B$28:$D$500,3,0)</f>
        <v>0</v>
      </c>
      <c r="G62" s="82">
        <f>IF(VLOOKUP($B62,[1]ткани!$B$28:$D$500,2,0)=0,0,E62/VLOOKUP($B62,[1]ткани!$B$28:$D$500,2,0))</f>
        <v>0</v>
      </c>
      <c r="H62" s="82">
        <f>IF(VLOOKUP($B62,[1]ткани!$B$28:$D$500,3,0)=0,0,F62/VLOOKUP($B62,[1]ткани!$B$28:$D$500,3,0))</f>
        <v>0</v>
      </c>
    </row>
    <row r="63" spans="1:8" ht="15.75" outlineLevel="1">
      <c r="A63" s="15" t="s">
        <v>118</v>
      </c>
      <c r="B63" s="29" t="s">
        <v>200</v>
      </c>
      <c r="C63" s="28">
        <v>56</v>
      </c>
      <c r="D63" s="28">
        <v>54</v>
      </c>
      <c r="E63" s="81">
        <f>C63-VLOOKUP($B63,[1]ткани!$B$28:$D$500,2,0)</f>
        <v>0</v>
      </c>
      <c r="F63" s="81">
        <f>D63-VLOOKUP($B63,[1]ткани!$B$28:$D$500,3,0)</f>
        <v>0</v>
      </c>
      <c r="G63" s="82">
        <f>IF(VLOOKUP($B63,[1]ткани!$B$28:$D$500,2,0)=0,0,E63/VLOOKUP($B63,[1]ткани!$B$28:$D$500,2,0))</f>
        <v>0</v>
      </c>
      <c r="H63" s="82">
        <f>IF(VLOOKUP($B63,[1]ткани!$B$28:$D$500,3,0)=0,0,F63/VLOOKUP($B63,[1]ткани!$B$28:$D$500,3,0))</f>
        <v>0</v>
      </c>
    </row>
    <row r="64" spans="1:8" ht="15.75" outlineLevel="1">
      <c r="A64" s="15" t="s">
        <v>118</v>
      </c>
      <c r="B64" s="29" t="s">
        <v>201</v>
      </c>
      <c r="C64" s="28">
        <v>59</v>
      </c>
      <c r="D64" s="28">
        <v>56</v>
      </c>
      <c r="E64" s="81">
        <f>C64-VLOOKUP($B64,[1]ткани!$B$28:$D$500,2,0)</f>
        <v>0</v>
      </c>
      <c r="F64" s="81">
        <f>D64-VLOOKUP($B64,[1]ткани!$B$28:$D$500,3,0)</f>
        <v>0</v>
      </c>
      <c r="G64" s="82">
        <f>IF(VLOOKUP($B64,[1]ткани!$B$28:$D$500,2,0)=0,0,E64/VLOOKUP($B64,[1]ткани!$B$28:$D$500,2,0))</f>
        <v>0</v>
      </c>
      <c r="H64" s="82">
        <f>IF(VLOOKUP($B64,[1]ткани!$B$28:$D$500,3,0)=0,0,F64/VLOOKUP($B64,[1]ткани!$B$28:$D$500,3,0))</f>
        <v>0</v>
      </c>
    </row>
    <row r="65" spans="1:8" ht="15.75" outlineLevel="1">
      <c r="A65" s="15" t="s">
        <v>118</v>
      </c>
      <c r="B65" s="29" t="s">
        <v>202</v>
      </c>
      <c r="C65" s="28">
        <v>60</v>
      </c>
      <c r="D65" s="28">
        <v>57</v>
      </c>
      <c r="E65" s="81">
        <f>C65-VLOOKUP($B65,[1]ткани!$B$28:$D$500,2,0)</f>
        <v>0</v>
      </c>
      <c r="F65" s="81">
        <f>D65-VLOOKUP($B65,[1]ткани!$B$28:$D$500,3,0)</f>
        <v>0</v>
      </c>
      <c r="G65" s="82">
        <f>IF(VLOOKUP($B65,[1]ткани!$B$28:$D$500,2,0)=0,0,E65/VLOOKUP($B65,[1]ткани!$B$28:$D$500,2,0))</f>
        <v>0</v>
      </c>
      <c r="H65" s="82">
        <f>IF(VLOOKUP($B65,[1]ткани!$B$28:$D$500,3,0)=0,0,F65/VLOOKUP($B65,[1]ткани!$B$28:$D$500,3,0))</f>
        <v>0</v>
      </c>
    </row>
    <row r="66" spans="1:8" ht="15.75" outlineLevel="1">
      <c r="A66" s="15" t="s">
        <v>118</v>
      </c>
      <c r="B66" s="29" t="s">
        <v>203</v>
      </c>
      <c r="C66" s="28">
        <v>77</v>
      </c>
      <c r="D66" s="28">
        <v>74</v>
      </c>
      <c r="E66" s="81">
        <f>C66-VLOOKUP($B66,[1]ткани!$B$28:$D$500,2,0)</f>
        <v>0</v>
      </c>
      <c r="F66" s="81">
        <f>D66-VLOOKUP($B66,[1]ткани!$B$28:$D$500,3,0)</f>
        <v>0</v>
      </c>
      <c r="G66" s="82">
        <f>IF(VLOOKUP($B66,[1]ткани!$B$28:$D$500,2,0)=0,0,E66/VLOOKUP($B66,[1]ткани!$B$28:$D$500,2,0))</f>
        <v>0</v>
      </c>
      <c r="H66" s="82">
        <f>IF(VLOOKUP($B66,[1]ткани!$B$28:$D$500,3,0)=0,0,F66/VLOOKUP($B66,[1]ткани!$B$28:$D$500,3,0))</f>
        <v>0</v>
      </c>
    </row>
    <row r="67" spans="1:8" ht="15.75" outlineLevel="1">
      <c r="A67" s="15" t="s">
        <v>118</v>
      </c>
      <c r="B67" s="29" t="s">
        <v>204</v>
      </c>
      <c r="C67" s="28">
        <v>79</v>
      </c>
      <c r="D67" s="28">
        <v>73</v>
      </c>
      <c r="E67" s="81">
        <f>C67-VLOOKUP($B67,[1]ткани!$B$28:$D$500,2,0)</f>
        <v>0</v>
      </c>
      <c r="F67" s="81">
        <f>D67-VLOOKUP($B67,[1]ткани!$B$28:$D$500,3,0)</f>
        <v>0</v>
      </c>
      <c r="G67" s="82">
        <f>IF(VLOOKUP($B67,[1]ткани!$B$28:$D$500,2,0)=0,0,E67/VLOOKUP($B67,[1]ткани!$B$28:$D$500,2,0))</f>
        <v>0</v>
      </c>
      <c r="H67" s="82">
        <f>IF(VLOOKUP($B67,[1]ткани!$B$28:$D$500,3,0)=0,0,F67/VLOOKUP($B67,[1]ткани!$B$28:$D$500,3,0))</f>
        <v>0</v>
      </c>
    </row>
    <row r="68" spans="1:8" ht="15.75" outlineLevel="1">
      <c r="A68" s="17" t="s">
        <v>118</v>
      </c>
      <c r="B68" s="30" t="s">
        <v>205</v>
      </c>
      <c r="C68" s="31">
        <v>84</v>
      </c>
      <c r="D68" s="31">
        <v>77</v>
      </c>
      <c r="E68" s="81">
        <f>C68-VLOOKUP($B68,[1]ткани!$B$28:$D$500,2,0)</f>
        <v>0</v>
      </c>
      <c r="F68" s="81">
        <f>D68-VLOOKUP($B68,[1]ткани!$B$28:$D$500,3,0)</f>
        <v>0</v>
      </c>
      <c r="G68" s="82">
        <f>IF(VLOOKUP($B68,[1]ткани!$B$28:$D$500,2,0)=0,0,E68/VLOOKUP($B68,[1]ткани!$B$28:$D$500,2,0))</f>
        <v>0</v>
      </c>
      <c r="H68" s="82">
        <f>IF(VLOOKUP($B68,[1]ткани!$B$28:$D$500,3,0)=0,0,F68/VLOOKUP($B68,[1]ткани!$B$28:$D$500,3,0))</f>
        <v>0</v>
      </c>
    </row>
    <row r="70" spans="1:8" ht="15.75">
      <c r="A70" s="42" t="s">
        <v>210</v>
      </c>
      <c r="B70" s="43"/>
      <c r="C70" s="43"/>
      <c r="D70" s="43"/>
    </row>
    <row r="71" spans="1:8" ht="15.75">
      <c r="A71" s="42"/>
      <c r="B71" s="43"/>
      <c r="C71" s="43"/>
      <c r="D71" s="43"/>
    </row>
    <row r="72" spans="1:8" ht="18.75">
      <c r="A72" s="44" t="s">
        <v>212</v>
      </c>
      <c r="B72" s="43"/>
      <c r="C72" s="43"/>
      <c r="D72" s="45"/>
    </row>
    <row r="73" spans="1:8" ht="18.75">
      <c r="A73" s="46" t="s">
        <v>211</v>
      </c>
      <c r="B73" s="43"/>
      <c r="C73" s="43"/>
      <c r="D73" s="45" t="s">
        <v>213</v>
      </c>
    </row>
    <row r="74" spans="1:8">
      <c r="A74" s="34"/>
      <c r="B74" s="43"/>
      <c r="C74" s="43"/>
      <c r="D74" s="43"/>
    </row>
    <row r="75" spans="1:8" ht="18.75">
      <c r="A75" s="44" t="s">
        <v>214</v>
      </c>
      <c r="B75" s="43"/>
      <c r="C75" s="43"/>
      <c r="D75" s="45"/>
    </row>
    <row r="76" spans="1:8" ht="18.75">
      <c r="A76" s="46" t="s">
        <v>211</v>
      </c>
      <c r="B76" s="43"/>
      <c r="C76" s="43"/>
      <c r="D76" s="45" t="s">
        <v>215</v>
      </c>
    </row>
    <row r="77" spans="1:8" ht="18.75">
      <c r="A77" s="43"/>
      <c r="B77" s="34"/>
      <c r="C77" s="34"/>
      <c r="D77" s="45"/>
    </row>
    <row r="78" spans="1:8" ht="18.75">
      <c r="A78" s="44" t="s">
        <v>220</v>
      </c>
      <c r="B78" s="34"/>
      <c r="C78" s="34"/>
      <c r="D78" s="45"/>
    </row>
    <row r="79" spans="1:8" ht="18.75">
      <c r="A79" s="46" t="s">
        <v>211</v>
      </c>
      <c r="B79" s="34"/>
      <c r="C79" s="34"/>
      <c r="D79" s="45" t="s">
        <v>209</v>
      </c>
    </row>
  </sheetData>
  <mergeCells count="1">
    <mergeCell ref="A24:D24"/>
  </mergeCells>
  <conditionalFormatting sqref="E28:H497">
    <cfRule type="cellIs" dxfId="3" priority="1" operator="notEqual">
      <formula>0</formula>
    </cfRule>
    <cfRule type="cellIs" dxfId="2" priority="3" operator="lessThan">
      <formula>0</formula>
    </cfRule>
  </conditionalFormatting>
  <pageMargins left="0.55118110236220474" right="0.15748031496062992" top="0.19685039370078741" bottom="0.19685039370078741" header="0.51181102362204722" footer="0.51181102362204722"/>
  <pageSetup paperSize="9" scale="83" fitToHeight="0" orientation="portrait" horizontalDpi="4294967292" r:id="rId1"/>
  <rowBreaks count="1" manualBreakCount="1">
    <brk id="5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64"/>
  <sheetViews>
    <sheetView zoomScaleNormal="100" zoomScaleSheetLayoutView="115" workbookViewId="0">
      <selection activeCell="B3" sqref="B3"/>
    </sheetView>
  </sheetViews>
  <sheetFormatPr defaultRowHeight="15" outlineLevelRow="2" outlineLevelCol="1"/>
  <cols>
    <col min="1" max="1" width="17.7109375" customWidth="1"/>
    <col min="2" max="2" width="60.7109375" customWidth="1"/>
    <col min="3" max="3" width="18.5703125" customWidth="1"/>
    <col min="4" max="4" width="20.28515625" customWidth="1"/>
    <col min="5" max="8" width="16.7109375" hidden="1" customWidth="1" outlineLevel="1"/>
    <col min="9" max="9" width="9.140625" collapsed="1"/>
  </cols>
  <sheetData>
    <row r="1" spans="2:8" ht="15" customHeight="1">
      <c r="B1" s="1"/>
      <c r="D1" s="2"/>
      <c r="E1" s="2"/>
      <c r="F1" s="2"/>
      <c r="G1" s="2"/>
      <c r="H1" s="2"/>
    </row>
    <row r="2" spans="2:8" ht="15" customHeight="1">
      <c r="D2" s="8" t="s">
        <v>37</v>
      </c>
      <c r="E2" s="2"/>
      <c r="F2" s="2"/>
      <c r="G2" s="2"/>
      <c r="H2" s="2"/>
    </row>
    <row r="3" spans="2:8" ht="15.75">
      <c r="D3" s="8" t="s">
        <v>0</v>
      </c>
    </row>
    <row r="4" spans="2:8" ht="15.75">
      <c r="D4" s="8" t="s">
        <v>39</v>
      </c>
      <c r="E4" s="2"/>
    </row>
    <row r="6" spans="2:8" ht="15.75">
      <c r="D6" s="8" t="s">
        <v>181</v>
      </c>
    </row>
    <row r="7" spans="2:8" ht="15.75">
      <c r="D7" s="8" t="s">
        <v>182</v>
      </c>
    </row>
    <row r="8" spans="2:8" ht="15.75">
      <c r="D8" s="8" t="s">
        <v>183</v>
      </c>
    </row>
    <row r="9" spans="2:8" ht="15.75">
      <c r="D9" s="8"/>
    </row>
    <row r="10" spans="2:8" ht="15.75">
      <c r="D10" s="8" t="s">
        <v>185</v>
      </c>
    </row>
    <row r="11" spans="2:8" ht="15.75">
      <c r="C11" s="3"/>
      <c r="D11" s="8" t="s">
        <v>186</v>
      </c>
      <c r="E11" s="3"/>
      <c r="F11" s="3"/>
    </row>
    <row r="12" spans="2:8" ht="15.75">
      <c r="C12" s="3"/>
      <c r="D12" s="8" t="s">
        <v>184</v>
      </c>
      <c r="E12" s="3"/>
      <c r="F12" s="3"/>
    </row>
    <row r="13" spans="2:8" ht="15.75">
      <c r="C13" s="3"/>
      <c r="D13" s="8" t="s">
        <v>187</v>
      </c>
      <c r="E13" s="3"/>
      <c r="F13" s="3"/>
    </row>
    <row r="14" spans="2:8" ht="15.75">
      <c r="C14" s="3"/>
      <c r="D14" s="8"/>
      <c r="E14" s="3"/>
      <c r="F14" s="3"/>
    </row>
    <row r="15" spans="2:8" ht="15.75">
      <c r="C15" s="3"/>
      <c r="D15" s="8" t="s">
        <v>181</v>
      </c>
      <c r="E15" s="3"/>
      <c r="F15" s="3"/>
    </row>
    <row r="16" spans="2:8" ht="15.75">
      <c r="C16" s="3"/>
      <c r="D16" s="8" t="s">
        <v>182</v>
      </c>
      <c r="E16" s="3"/>
      <c r="F16" s="3"/>
    </row>
    <row r="17" spans="1:8" ht="15.75">
      <c r="C17" s="3"/>
      <c r="D17" s="8" t="s">
        <v>188</v>
      </c>
      <c r="E17" s="3"/>
      <c r="F17" s="3"/>
    </row>
    <row r="18" spans="1:8" ht="15.75">
      <c r="C18" s="3"/>
      <c r="D18" s="3"/>
      <c r="E18" s="3"/>
      <c r="F18" s="3"/>
    </row>
    <row r="19" spans="1:8" ht="18.75">
      <c r="C19" s="3"/>
      <c r="D19" s="37" t="s">
        <v>206</v>
      </c>
      <c r="E19" s="38"/>
      <c r="F19" s="39"/>
    </row>
    <row r="20" spans="1:8" ht="18.75">
      <c r="C20" s="3"/>
      <c r="D20" s="37" t="s">
        <v>207</v>
      </c>
      <c r="E20" s="38"/>
      <c r="F20" s="39"/>
    </row>
    <row r="21" spans="1:8" ht="18.75">
      <c r="C21" s="3"/>
      <c r="D21" s="37" t="s">
        <v>208</v>
      </c>
      <c r="E21" s="38"/>
      <c r="F21" s="39"/>
    </row>
    <row r="22" spans="1:8" ht="15.75">
      <c r="C22" s="3"/>
      <c r="D22" s="3"/>
      <c r="E22" s="3"/>
      <c r="F22" s="3"/>
    </row>
    <row r="23" spans="1:8" ht="15.75">
      <c r="C23" s="3"/>
      <c r="D23" s="3"/>
      <c r="E23" s="3"/>
      <c r="F23" s="3"/>
    </row>
    <row r="24" spans="1:8" ht="18.75">
      <c r="A24" s="122" t="str">
        <f>'махровые изделия'!A24</f>
        <v>Прайс-лист от 15.02.2016г.</v>
      </c>
      <c r="B24" s="122"/>
      <c r="C24" s="122"/>
      <c r="D24" s="122"/>
      <c r="E24" s="2"/>
      <c r="F24" s="2"/>
    </row>
    <row r="25" spans="1:8" ht="31.5">
      <c r="A25" s="49" t="s">
        <v>116</v>
      </c>
      <c r="B25" s="49" t="s">
        <v>38</v>
      </c>
      <c r="C25" s="4" t="s">
        <v>40</v>
      </c>
      <c r="D25" s="4" t="s">
        <v>41</v>
      </c>
      <c r="E25" s="4" t="s">
        <v>216</v>
      </c>
      <c r="F25" s="4" t="s">
        <v>217</v>
      </c>
      <c r="G25" s="4" t="s">
        <v>218</v>
      </c>
      <c r="H25" s="4" t="s">
        <v>219</v>
      </c>
    </row>
    <row r="26" spans="1:8" ht="15.75">
      <c r="A26" s="49"/>
      <c r="B26" s="33" t="s">
        <v>131</v>
      </c>
      <c r="C26" s="4"/>
      <c r="D26" s="4"/>
    </row>
    <row r="27" spans="1:8" ht="15.75">
      <c r="A27" s="20"/>
      <c r="B27" s="23" t="s">
        <v>106</v>
      </c>
      <c r="C27" s="24"/>
      <c r="D27" s="24"/>
    </row>
    <row r="28" spans="1:8" ht="15.75" outlineLevel="1">
      <c r="A28" s="58" t="s">
        <v>117</v>
      </c>
      <c r="B28" s="63" t="s">
        <v>107</v>
      </c>
      <c r="C28" s="55">
        <f>VLOOKUP($B28,'Авангард мебель'!$B$11:$D$500,2,0)</f>
        <v>240</v>
      </c>
      <c r="D28" s="55">
        <f>VLOOKUP($B28,'Авангард мебель'!$B$11:$D$500,3,0)</f>
        <v>210</v>
      </c>
      <c r="E28" s="81">
        <f>C28-VLOOKUP($B28,'[1]ткани мебельные'!$B$28:$D$500,2,0)</f>
        <v>0</v>
      </c>
      <c r="F28" s="81">
        <f>D28-VLOOKUP($B28,'[1]ткани мебельные'!$B$28:$D$500,3,0)</f>
        <v>0</v>
      </c>
      <c r="G28" s="82">
        <f>IF(VLOOKUP($B28,'[1]ткани мебельные'!$B$28:$D$500,2,0)=0,0,E28/VLOOKUP($B28,'[1]ткани мебельные'!$B$28:$D$500,2,0))</f>
        <v>0</v>
      </c>
      <c r="H28" s="82">
        <f>IF(VLOOKUP($B28,'[1]ткани мебельные'!$B$28:$D$500,3,0)=0,0,F28/VLOOKUP($B28,'[1]ткани мебельные'!$B$28:$D$500,3,0))</f>
        <v>0</v>
      </c>
    </row>
    <row r="29" spans="1:8" ht="31.5" outlineLevel="1">
      <c r="A29" s="15" t="s">
        <v>118</v>
      </c>
      <c r="B29" s="12" t="s">
        <v>44</v>
      </c>
      <c r="C29" s="9">
        <v>200</v>
      </c>
      <c r="D29" s="9">
        <v>180</v>
      </c>
      <c r="E29" s="81">
        <f>C29-VLOOKUP($B29,'[1]ткани мебельные'!$B$28:$D$500,2,0)</f>
        <v>0</v>
      </c>
      <c r="F29" s="81">
        <f>D29-VLOOKUP($B29,'[1]ткани мебельные'!$B$28:$D$500,3,0)</f>
        <v>0</v>
      </c>
      <c r="G29" s="82">
        <f>IF(VLOOKUP($B29,'[1]ткани мебельные'!$B$28:$D$500,2,0)=0,0,E29/VLOOKUP($B29,'[1]ткани мебельные'!$B$28:$D$500,2,0))</f>
        <v>0</v>
      </c>
      <c r="H29" s="82">
        <f>IF(VLOOKUP($B29,'[1]ткани мебельные'!$B$28:$D$500,3,0)=0,0,F29/VLOOKUP($B29,'[1]ткани мебельные'!$B$28:$D$500,3,0))</f>
        <v>0</v>
      </c>
    </row>
    <row r="30" spans="1:8" ht="31.5" outlineLevel="1">
      <c r="A30" s="15" t="s">
        <v>118</v>
      </c>
      <c r="B30" s="12" t="s">
        <v>45</v>
      </c>
      <c r="C30" s="9">
        <v>200</v>
      </c>
      <c r="D30" s="9">
        <v>180</v>
      </c>
      <c r="E30" s="81">
        <f>C30-VLOOKUP($B30,'[1]ткани мебельные'!$B$28:$D$500,2,0)</f>
        <v>0</v>
      </c>
      <c r="F30" s="81">
        <f>D30-VLOOKUP($B30,'[1]ткани мебельные'!$B$28:$D$500,3,0)</f>
        <v>0</v>
      </c>
      <c r="G30" s="82">
        <f>IF(VLOOKUP($B30,'[1]ткани мебельные'!$B$28:$D$500,2,0)=0,0,E30/VLOOKUP($B30,'[1]ткани мебельные'!$B$28:$D$500,2,0))</f>
        <v>0</v>
      </c>
      <c r="H30" s="82">
        <f>IF(VLOOKUP($B30,'[1]ткани мебельные'!$B$28:$D$500,3,0)=0,0,F30/VLOOKUP($B30,'[1]ткани мебельные'!$B$28:$D$500,3,0))</f>
        <v>0</v>
      </c>
    </row>
    <row r="31" spans="1:8" ht="31.5" outlineLevel="1">
      <c r="A31" s="15" t="s">
        <v>118</v>
      </c>
      <c r="B31" s="12" t="s">
        <v>46</v>
      </c>
      <c r="C31" s="9">
        <v>190</v>
      </c>
      <c r="D31" s="9">
        <v>180</v>
      </c>
      <c r="E31" s="81">
        <f>C31-VLOOKUP($B31,'[1]ткани мебельные'!$B$28:$D$500,2,0)</f>
        <v>0</v>
      </c>
      <c r="F31" s="81">
        <f>D31-VLOOKUP($B31,'[1]ткани мебельные'!$B$28:$D$500,3,0)</f>
        <v>0</v>
      </c>
      <c r="G31" s="82">
        <f>IF(VLOOKUP($B31,'[1]ткани мебельные'!$B$28:$D$500,2,0)=0,0,E31/VLOOKUP($B31,'[1]ткани мебельные'!$B$28:$D$500,2,0))</f>
        <v>0</v>
      </c>
      <c r="H31" s="82">
        <f>IF(VLOOKUP($B31,'[1]ткани мебельные'!$B$28:$D$500,3,0)=0,0,F31/VLOOKUP($B31,'[1]ткани мебельные'!$B$28:$D$500,3,0))</f>
        <v>0</v>
      </c>
    </row>
    <row r="32" spans="1:8" ht="31.5" hidden="1" outlineLevel="2">
      <c r="A32" s="15" t="s">
        <v>118</v>
      </c>
      <c r="B32" s="12" t="s">
        <v>47</v>
      </c>
      <c r="C32" s="9"/>
      <c r="D32" s="9"/>
      <c r="E32" s="81">
        <f>C32-VLOOKUP($B32,'[1]ткани мебельные'!$B$28:$D$500,2,0)</f>
        <v>0</v>
      </c>
      <c r="F32" s="81">
        <f>D32-VLOOKUP($B32,'[1]ткани мебельные'!$B$28:$D$500,3,0)</f>
        <v>0</v>
      </c>
      <c r="G32" s="82">
        <f>IF(VLOOKUP($B32,'[1]ткани мебельные'!$B$28:$D$500,2,0)=0,0,E32/VLOOKUP($B32,'[1]ткани мебельные'!$B$28:$D$500,2,0))</f>
        <v>0</v>
      </c>
      <c r="H32" s="82">
        <f>IF(VLOOKUP($B32,'[1]ткани мебельные'!$B$28:$D$500,3,0)=0,0,F32/VLOOKUP($B32,'[1]ткани мебельные'!$B$28:$D$500,3,0))</f>
        <v>0</v>
      </c>
    </row>
    <row r="33" spans="1:9" ht="31.5" hidden="1" outlineLevel="2">
      <c r="A33" s="15" t="s">
        <v>118</v>
      </c>
      <c r="B33" s="12" t="s">
        <v>48</v>
      </c>
      <c r="C33" s="9"/>
      <c r="D33" s="9"/>
      <c r="E33" s="81">
        <f>C33-VLOOKUP($B33,'[1]ткани мебельные'!$B$28:$D$500,2,0)</f>
        <v>0</v>
      </c>
      <c r="F33" s="81">
        <f>D33-VLOOKUP($B33,'[1]ткани мебельные'!$B$28:$D$500,3,0)</f>
        <v>0</v>
      </c>
      <c r="G33" s="82">
        <f>IF(VLOOKUP($B33,'[1]ткани мебельные'!$B$28:$D$500,2,0)=0,0,E33/VLOOKUP($B33,'[1]ткани мебельные'!$B$28:$D$500,2,0))</f>
        <v>0</v>
      </c>
      <c r="H33" s="82">
        <f>IF(VLOOKUP($B33,'[1]ткани мебельные'!$B$28:$D$500,3,0)=0,0,F33/VLOOKUP($B33,'[1]ткани мебельные'!$B$28:$D$500,3,0))</f>
        <v>0</v>
      </c>
    </row>
    <row r="34" spans="1:9" ht="31.5" outlineLevel="1" collapsed="1">
      <c r="A34" s="17" t="s">
        <v>118</v>
      </c>
      <c r="B34" s="47" t="s">
        <v>49</v>
      </c>
      <c r="C34" s="64">
        <v>250</v>
      </c>
      <c r="D34" s="64">
        <v>230</v>
      </c>
      <c r="E34" s="81">
        <f>C34-VLOOKUP($B34,'[1]ткани мебельные'!$B$28:$D$500,2,0)</f>
        <v>0</v>
      </c>
      <c r="F34" s="81">
        <f>D34-VLOOKUP($B34,'[1]ткани мебельные'!$B$28:$D$500,3,0)</f>
        <v>0</v>
      </c>
      <c r="G34" s="82">
        <f>IF(VLOOKUP($B34,'[1]ткани мебельные'!$B$28:$D$500,2,0)=0,0,E34/VLOOKUP($B34,'[1]ткани мебельные'!$B$28:$D$500,2,0))</f>
        <v>0</v>
      </c>
      <c r="H34" s="82">
        <f>IF(VLOOKUP($B34,'[1]ткани мебельные'!$B$28:$D$500,3,0)=0,0,F34/VLOOKUP($B34,'[1]ткани мебельные'!$B$28:$D$500,3,0))</f>
        <v>0</v>
      </c>
    </row>
    <row r="35" spans="1:9" ht="15.75">
      <c r="A35" s="20"/>
      <c r="B35" s="23" t="s">
        <v>108</v>
      </c>
      <c r="C35" s="24"/>
      <c r="D35" s="24"/>
      <c r="E35" s="81">
        <f>C35-VLOOKUP($B35,'[1]ткани мебельные'!$B$28:$D$500,2,0)</f>
        <v>0</v>
      </c>
      <c r="F35" s="81">
        <f>D35-VLOOKUP($B35,'[1]ткани мебельные'!$B$28:$D$500,3,0)</f>
        <v>0</v>
      </c>
      <c r="G35" s="82">
        <f>IF(VLOOKUP($B35,'[1]ткани мебельные'!$B$28:$D$500,2,0)=0,0,E35/VLOOKUP($B35,'[1]ткани мебельные'!$B$28:$D$500,2,0))</f>
        <v>0</v>
      </c>
      <c r="H35" s="82">
        <f>IF(VLOOKUP($B35,'[1]ткани мебельные'!$B$28:$D$500,3,0)=0,0,F35/VLOOKUP($B35,'[1]ткани мебельные'!$B$28:$D$500,3,0))</f>
        <v>0</v>
      </c>
    </row>
    <row r="36" spans="1:9" ht="31.5" outlineLevel="1">
      <c r="A36" s="58" t="s">
        <v>117</v>
      </c>
      <c r="B36" s="63" t="s">
        <v>50</v>
      </c>
      <c r="C36" s="55">
        <f>VLOOKUP($B36,'Авангард мебель'!$B$11:$D$500,2,0)</f>
        <v>367.4</v>
      </c>
      <c r="D36" s="55">
        <f>VLOOKUP($B36,'Авангард мебель'!$B$11:$D$500,3,0)</f>
        <v>321.5</v>
      </c>
      <c r="E36" s="81">
        <f>C36-VLOOKUP($B36,'[1]ткани мебельные'!$B$28:$D$500,2,0)</f>
        <v>0</v>
      </c>
      <c r="F36" s="81">
        <f>D36-VLOOKUP($B36,'[1]ткани мебельные'!$B$28:$D$500,3,0)</f>
        <v>0</v>
      </c>
      <c r="G36" s="82">
        <f>IF(VLOOKUP($B36,'[1]ткани мебельные'!$B$28:$D$500,2,0)=0,0,E36/VLOOKUP($B36,'[1]ткани мебельные'!$B$28:$D$500,2,0))</f>
        <v>0</v>
      </c>
      <c r="H36" s="82">
        <f>IF(VLOOKUP($B36,'[1]ткани мебельные'!$B$28:$D$500,3,0)=0,0,F36/VLOOKUP($B36,'[1]ткани мебельные'!$B$28:$D$500,3,0))</f>
        <v>0</v>
      </c>
      <c r="I36" s="80"/>
    </row>
    <row r="37" spans="1:9" ht="15.75" outlineLevel="1">
      <c r="A37" s="15" t="s">
        <v>117</v>
      </c>
      <c r="B37" s="12" t="s">
        <v>33</v>
      </c>
      <c r="C37" s="16">
        <f>VLOOKUP($B37,'Авангард мебель'!$B$11:$D$500,2,0)</f>
        <v>227</v>
      </c>
      <c r="D37" s="16">
        <f>VLOOKUP($B37,'Авангард мебель'!$B$11:$D$500,3,0)</f>
        <v>198.6</v>
      </c>
      <c r="E37" s="81">
        <f>C37-VLOOKUP($B37,'[1]ткани мебельные'!$B$28:$D$500,2,0)</f>
        <v>0</v>
      </c>
      <c r="F37" s="81">
        <f>D37-VLOOKUP($B37,'[1]ткани мебельные'!$B$28:$D$500,3,0)</f>
        <v>0</v>
      </c>
      <c r="G37" s="82">
        <f>IF(VLOOKUP($B37,'[1]ткани мебельные'!$B$28:$D$500,2,0)=0,0,E37/VLOOKUP($B37,'[1]ткани мебельные'!$B$28:$D$500,2,0))</f>
        <v>0</v>
      </c>
      <c r="H37" s="82">
        <f>IF(VLOOKUP($B37,'[1]ткани мебельные'!$B$28:$D$500,3,0)=0,0,F37/VLOOKUP($B37,'[1]ткани мебельные'!$B$28:$D$500,3,0))</f>
        <v>0</v>
      </c>
      <c r="I37" s="80"/>
    </row>
    <row r="38" spans="1:9" ht="15.75" outlineLevel="1">
      <c r="A38" s="15" t="s">
        <v>117</v>
      </c>
      <c r="B38" s="12" t="s">
        <v>111</v>
      </c>
      <c r="C38" s="16">
        <f>VLOOKUP($B38,'Авангард мебель'!$B$11:$D$500,2,0)</f>
        <v>231.2</v>
      </c>
      <c r="D38" s="16">
        <f>VLOOKUP($B38,'Авангард мебель'!$B$11:$D$500,3,0)</f>
        <v>202.3</v>
      </c>
      <c r="E38" s="81">
        <f>C38-VLOOKUP($B38,'[1]ткани мебельные'!$B$28:$D$500,2,0)</f>
        <v>0</v>
      </c>
      <c r="F38" s="81">
        <f>D38-VLOOKUP($B38,'[1]ткани мебельные'!$B$28:$D$500,3,0)</f>
        <v>0</v>
      </c>
      <c r="G38" s="82">
        <f>IF(VLOOKUP($B38,'[1]ткани мебельные'!$B$28:$D$500,2,0)=0,0,E38/VLOOKUP($B38,'[1]ткани мебельные'!$B$28:$D$500,2,0))</f>
        <v>0</v>
      </c>
      <c r="H38" s="82">
        <f>IF(VLOOKUP($B38,'[1]ткани мебельные'!$B$28:$D$500,3,0)=0,0,F38/VLOOKUP($B38,'[1]ткани мебельные'!$B$28:$D$500,3,0))</f>
        <v>0</v>
      </c>
      <c r="I38" s="80"/>
    </row>
    <row r="39" spans="1:9" ht="15.75" outlineLevel="1">
      <c r="A39" s="15" t="s">
        <v>117</v>
      </c>
      <c r="B39" s="12" t="s">
        <v>34</v>
      </c>
      <c r="C39" s="16">
        <f>VLOOKUP($B39,'Авангард мебель'!$B$11:$D$500,2,0)</f>
        <v>398.1</v>
      </c>
      <c r="D39" s="16">
        <f>VLOOKUP($B39,'Авангард мебель'!$B$11:$D$500,3,0)</f>
        <v>348.3</v>
      </c>
      <c r="E39" s="81">
        <f>C39-VLOOKUP($B39,'[1]ткани мебельные'!$B$28:$D$500,2,0)</f>
        <v>0</v>
      </c>
      <c r="F39" s="81">
        <f>D39-VLOOKUP($B39,'[1]ткани мебельные'!$B$28:$D$500,3,0)</f>
        <v>0</v>
      </c>
      <c r="G39" s="82">
        <f>IF(VLOOKUP($B39,'[1]ткани мебельные'!$B$28:$D$500,2,0)=0,0,E39/VLOOKUP($B39,'[1]ткани мебельные'!$B$28:$D$500,2,0))</f>
        <v>0</v>
      </c>
      <c r="H39" s="82">
        <f>IF(VLOOKUP($B39,'[1]ткани мебельные'!$B$28:$D$500,3,0)=0,0,F39/VLOOKUP($B39,'[1]ткани мебельные'!$B$28:$D$500,3,0))</f>
        <v>0</v>
      </c>
      <c r="I39" s="80"/>
    </row>
    <row r="40" spans="1:9" ht="15.75" outlineLevel="1">
      <c r="A40" s="15" t="s">
        <v>117</v>
      </c>
      <c r="B40" s="12" t="s">
        <v>36</v>
      </c>
      <c r="C40" s="16">
        <f>VLOOKUP($B40,'Авангард мебель'!$B$11:$D$500,2,0)</f>
        <v>300.5</v>
      </c>
      <c r="D40" s="16">
        <f>VLOOKUP($B40,'Авангард мебель'!$B$11:$D$500,3,0)</f>
        <v>262.89999999999998</v>
      </c>
      <c r="E40" s="81">
        <f>C40-VLOOKUP($B40,'[1]ткани мебельные'!$B$28:$D$500,2,0)</f>
        <v>0</v>
      </c>
      <c r="F40" s="81">
        <f>D40-VLOOKUP($B40,'[1]ткани мебельные'!$B$28:$D$500,3,0)</f>
        <v>0</v>
      </c>
      <c r="G40" s="82">
        <f>IF(VLOOKUP($B40,'[1]ткани мебельные'!$B$28:$D$500,2,0)=0,0,E40/VLOOKUP($B40,'[1]ткани мебельные'!$B$28:$D$500,2,0))</f>
        <v>0</v>
      </c>
      <c r="H40" s="82">
        <f>IF(VLOOKUP($B40,'[1]ткани мебельные'!$B$28:$D$500,3,0)=0,0,F40/VLOOKUP($B40,'[1]ткани мебельные'!$B$28:$D$500,3,0))</f>
        <v>0</v>
      </c>
      <c r="I40" s="80"/>
    </row>
    <row r="41" spans="1:9" ht="15.75" outlineLevel="1">
      <c r="A41" s="15" t="s">
        <v>117</v>
      </c>
      <c r="B41" s="12" t="s">
        <v>35</v>
      </c>
      <c r="C41" s="16">
        <f>VLOOKUP($B41,'Авангард мебель'!$B$11:$D$500,2,0)</f>
        <v>225.3</v>
      </c>
      <c r="D41" s="16">
        <f>VLOOKUP($B41,'Авангард мебель'!$B$11:$D$500,3,0)</f>
        <v>197.1</v>
      </c>
      <c r="E41" s="81">
        <f>C41-VLOOKUP($B41,'[1]ткани мебельные'!$B$28:$D$500,2,0)</f>
        <v>0</v>
      </c>
      <c r="F41" s="81">
        <f>D41-VLOOKUP($B41,'[1]ткани мебельные'!$B$28:$D$500,3,0)</f>
        <v>0</v>
      </c>
      <c r="G41" s="82">
        <f>IF(VLOOKUP($B41,'[1]ткани мебельные'!$B$28:$D$500,2,0)=0,0,E41/VLOOKUP($B41,'[1]ткани мебельные'!$B$28:$D$500,2,0))</f>
        <v>0</v>
      </c>
      <c r="H41" s="82">
        <f>IF(VLOOKUP($B41,'[1]ткани мебельные'!$B$28:$D$500,3,0)=0,0,F41/VLOOKUP($B41,'[1]ткани мебельные'!$B$28:$D$500,3,0))</f>
        <v>0</v>
      </c>
      <c r="I41" s="80"/>
    </row>
    <row r="42" spans="1:9" ht="15.75" outlineLevel="1">
      <c r="A42" s="15" t="s">
        <v>117</v>
      </c>
      <c r="B42" s="12" t="s">
        <v>109</v>
      </c>
      <c r="C42" s="16">
        <f>VLOOKUP($B42,'Авангард мебель'!$B$11:$D$500,2,0)</f>
        <v>398.1</v>
      </c>
      <c r="D42" s="16">
        <f>VLOOKUP($B42,'Авангард мебель'!$B$11:$D$500,3,0)</f>
        <v>348.3</v>
      </c>
      <c r="E42" s="81">
        <f>C42-VLOOKUP($B42,'[1]ткани мебельные'!$B$28:$D$500,2,0)</f>
        <v>0</v>
      </c>
      <c r="F42" s="81">
        <f>D42-VLOOKUP($B42,'[1]ткани мебельные'!$B$28:$D$500,3,0)</f>
        <v>0</v>
      </c>
      <c r="G42" s="82">
        <f>IF(VLOOKUP($B42,'[1]ткани мебельные'!$B$28:$D$500,2,0)=0,0,E42/VLOOKUP($B42,'[1]ткани мебельные'!$B$28:$D$500,2,0))</f>
        <v>0</v>
      </c>
      <c r="H42" s="82">
        <f>IF(VLOOKUP($B42,'[1]ткани мебельные'!$B$28:$D$500,3,0)=0,0,F42/VLOOKUP($B42,'[1]ткани мебельные'!$B$28:$D$500,3,0))</f>
        <v>0</v>
      </c>
      <c r="I42" s="80"/>
    </row>
    <row r="43" spans="1:9" ht="15.75" outlineLevel="1">
      <c r="A43" s="15" t="s">
        <v>117</v>
      </c>
      <c r="B43" s="12" t="s">
        <v>110</v>
      </c>
      <c r="C43" s="16">
        <f>VLOOKUP($B43,'Авангард мебель'!$B$11:$D$500,2,0)</f>
        <v>453.6</v>
      </c>
      <c r="D43" s="16">
        <f>VLOOKUP($B43,'Авангард мебель'!$B$11:$D$500,3,0)</f>
        <v>396.9</v>
      </c>
      <c r="E43" s="81">
        <f>C43-VLOOKUP($B43,'[1]ткани мебельные'!$B$28:$D$500,2,0)</f>
        <v>0</v>
      </c>
      <c r="F43" s="81">
        <f>D43-VLOOKUP($B43,'[1]ткани мебельные'!$B$28:$D$500,3,0)</f>
        <v>0</v>
      </c>
      <c r="G43" s="82">
        <f>IF(VLOOKUP($B43,'[1]ткани мебельные'!$B$28:$D$500,2,0)=0,0,E43/VLOOKUP($B43,'[1]ткани мебельные'!$B$28:$D$500,2,0))</f>
        <v>0</v>
      </c>
      <c r="H43" s="82">
        <f>IF(VLOOKUP($B43,'[1]ткани мебельные'!$B$28:$D$500,3,0)=0,0,F43/VLOOKUP($B43,'[1]ткани мебельные'!$B$28:$D$500,3,0))</f>
        <v>0</v>
      </c>
      <c r="I43" s="80"/>
    </row>
    <row r="44" spans="1:9" ht="15.75" outlineLevel="1">
      <c r="A44" s="17" t="s">
        <v>117</v>
      </c>
      <c r="B44" s="47" t="s">
        <v>112</v>
      </c>
      <c r="C44" s="48">
        <f>VLOOKUP($B44,'Авангард мебель'!$B$11:$D$500,2,0)</f>
        <v>142.6</v>
      </c>
      <c r="D44" s="48">
        <f>VLOOKUP($B44,'Авангард мебель'!$B$11:$D$500,3,0)</f>
        <v>142.6</v>
      </c>
      <c r="E44" s="81">
        <f>C44-VLOOKUP($B44,'[1]ткани мебельные'!$B$28:$D$500,2,0)</f>
        <v>0</v>
      </c>
      <c r="F44" s="81">
        <f>D44-VLOOKUP($B44,'[1]ткани мебельные'!$B$28:$D$500,3,0)</f>
        <v>0</v>
      </c>
      <c r="G44" s="82">
        <f>IF(VLOOKUP($B44,'[1]ткани мебельные'!$B$28:$D$500,2,0)=0,0,E44/VLOOKUP($B44,'[1]ткани мебельные'!$B$28:$D$500,2,0))</f>
        <v>0</v>
      </c>
      <c r="H44" s="82">
        <f>IF(VLOOKUP($B44,'[1]ткани мебельные'!$B$28:$D$500,3,0)=0,0,F44/VLOOKUP($B44,'[1]ткани мебельные'!$B$28:$D$500,3,0))</f>
        <v>0</v>
      </c>
      <c r="I44" s="80"/>
    </row>
    <row r="45" spans="1:9" ht="15.75">
      <c r="A45" s="20"/>
      <c r="B45" s="23" t="s">
        <v>113</v>
      </c>
      <c r="C45" s="24"/>
      <c r="D45" s="24"/>
      <c r="E45" s="81">
        <f>C45-VLOOKUP($B45,'[1]ткани мебельные'!$B$28:$D$500,2,0)</f>
        <v>0</v>
      </c>
      <c r="F45" s="81">
        <f>D45-VLOOKUP($B45,'[1]ткани мебельные'!$B$28:$D$500,3,0)</f>
        <v>0</v>
      </c>
      <c r="G45" s="82">
        <f>IF(VLOOKUP($B45,'[1]ткани мебельные'!$B$28:$D$500,2,0)=0,0,E45/VLOOKUP($B45,'[1]ткани мебельные'!$B$28:$D$500,2,0))</f>
        <v>0</v>
      </c>
      <c r="H45" s="82">
        <f>IF(VLOOKUP($B45,'[1]ткани мебельные'!$B$28:$D$500,3,0)=0,0,F45/VLOOKUP($B45,'[1]ткани мебельные'!$B$28:$D$500,3,0))</f>
        <v>0</v>
      </c>
    </row>
    <row r="46" spans="1:9" ht="15.75" outlineLevel="1">
      <c r="A46" s="83" t="s">
        <v>117</v>
      </c>
      <c r="B46" s="84" t="s">
        <v>51</v>
      </c>
      <c r="C46" s="85">
        <f>VLOOKUP($B46,'Авангард мебель'!$B$11:$D$500,2,0)</f>
        <v>300</v>
      </c>
      <c r="D46" s="85">
        <f>VLOOKUP($B46,'Авангард мебель'!$B$11:$D$500,3,0)</f>
        <v>270</v>
      </c>
      <c r="E46" s="97">
        <f>C46-VLOOKUP($B46,'[1]ткани мебельные'!$B$28:$D$500,2,0)</f>
        <v>0</v>
      </c>
      <c r="F46" s="97">
        <f>D46-VLOOKUP($B46,'[1]ткани мебельные'!$B$28:$D$500,3,0)</f>
        <v>7.5</v>
      </c>
      <c r="G46" s="98">
        <f>IF(VLOOKUP($B46,'[1]ткани мебельные'!$B$28:$D$500,2,0)=0,0,E46/VLOOKUP($B46,'[1]ткани мебельные'!$B$28:$D$500,2,0))</f>
        <v>0</v>
      </c>
      <c r="H46" s="98">
        <f>IF(VLOOKUP($B46,'[1]ткани мебельные'!$B$28:$D$500,3,0)=0,0,F46/VLOOKUP($B46,'[1]ткани мебельные'!$B$28:$D$500,3,0))</f>
        <v>2.8571428571428571E-2</v>
      </c>
    </row>
    <row r="47" spans="1:9" ht="15.75" outlineLevel="1">
      <c r="A47" s="86" t="s">
        <v>117</v>
      </c>
      <c r="B47" s="87" t="s">
        <v>52</v>
      </c>
      <c r="C47" s="88">
        <f>VLOOKUP($B47,'Авангард мебель'!$B$11:$D$500,2,0)</f>
        <v>312.5</v>
      </c>
      <c r="D47" s="88">
        <f>VLOOKUP($B47,'Авангард мебель'!$B$11:$D$500,3,0)</f>
        <v>280</v>
      </c>
      <c r="E47" s="97">
        <f>C47-VLOOKUP($B47,'[1]ткани мебельные'!$B$28:$D$500,2,0)</f>
        <v>0</v>
      </c>
      <c r="F47" s="97">
        <f>D47-VLOOKUP($B47,'[1]ткани мебельные'!$B$28:$D$500,3,0)</f>
        <v>6.6000000000000227</v>
      </c>
      <c r="G47" s="98">
        <f>IF(VLOOKUP($B47,'[1]ткани мебельные'!$B$28:$D$500,2,0)=0,0,E47/VLOOKUP($B47,'[1]ткани мебельные'!$B$28:$D$500,2,0))</f>
        <v>0</v>
      </c>
      <c r="H47" s="98">
        <f>IF(VLOOKUP($B47,'[1]ткани мебельные'!$B$28:$D$500,3,0)=0,0,F47/VLOOKUP($B47,'[1]ткани мебельные'!$B$28:$D$500,3,0))</f>
        <v>2.4140453547915226E-2</v>
      </c>
    </row>
    <row r="48" spans="1:9" ht="15.75" outlineLevel="1">
      <c r="A48" s="86" t="s">
        <v>117</v>
      </c>
      <c r="B48" s="87" t="s">
        <v>114</v>
      </c>
      <c r="C48" s="88">
        <f>VLOOKUP($B48,'Авангард мебель'!$B$11:$D$500,2,0)</f>
        <v>300</v>
      </c>
      <c r="D48" s="88">
        <f>VLOOKUP($B48,'Авангард мебель'!$B$11:$D$500,3,0)</f>
        <v>270</v>
      </c>
      <c r="E48" s="97">
        <f>C48-VLOOKUP($B48,'[1]ткани мебельные'!$B$28:$D$500,2,0)</f>
        <v>0</v>
      </c>
      <c r="F48" s="97">
        <f>D48-VLOOKUP($B48,'[1]ткани мебельные'!$B$28:$D$500,3,0)</f>
        <v>7.5</v>
      </c>
      <c r="G48" s="98">
        <f>IF(VLOOKUP($B48,'[1]ткани мебельные'!$B$28:$D$500,2,0)=0,0,E48/VLOOKUP($B48,'[1]ткани мебельные'!$B$28:$D$500,2,0))</f>
        <v>0</v>
      </c>
      <c r="H48" s="98">
        <f>IF(VLOOKUP($B48,'[1]ткани мебельные'!$B$28:$D$500,3,0)=0,0,F48/VLOOKUP($B48,'[1]ткани мебельные'!$B$28:$D$500,3,0))</f>
        <v>2.8571428571428571E-2</v>
      </c>
    </row>
    <row r="49" spans="1:9" ht="15.75" outlineLevel="1">
      <c r="A49" s="89" t="s">
        <v>117</v>
      </c>
      <c r="B49" s="90" t="s">
        <v>115</v>
      </c>
      <c r="C49" s="91">
        <f>VLOOKUP($B49,'Авангард мебель'!$B$11:$D$500,2,0)</f>
        <v>300</v>
      </c>
      <c r="D49" s="91">
        <f>VLOOKUP($B49,'Авангард мебель'!$B$11:$D$500,3,0)</f>
        <v>270</v>
      </c>
      <c r="E49" s="97">
        <f>C49-VLOOKUP($B49,'[1]ткани мебельные'!$B$28:$D$500,2,0)</f>
        <v>0</v>
      </c>
      <c r="F49" s="97">
        <f>D49-VLOOKUP($B49,'[1]ткани мебельные'!$B$28:$D$500,3,0)</f>
        <v>7.5</v>
      </c>
      <c r="G49" s="98">
        <f>IF(VLOOKUP($B49,'[1]ткани мебельные'!$B$28:$D$500,2,0)=0,0,E49/VLOOKUP($B49,'[1]ткани мебельные'!$B$28:$D$500,2,0))</f>
        <v>0</v>
      </c>
      <c r="H49" s="98">
        <f>IF(VLOOKUP($B49,'[1]ткани мебельные'!$B$28:$D$500,3,0)=0,0,F49/VLOOKUP($B49,'[1]ткани мебельные'!$B$28:$D$500,3,0))</f>
        <v>2.8571428571428571E-2</v>
      </c>
    </row>
    <row r="50" spans="1:9" ht="15.75">
      <c r="A50" s="20"/>
      <c r="B50" s="21" t="s">
        <v>120</v>
      </c>
      <c r="C50" s="22"/>
      <c r="D50" s="22"/>
      <c r="E50" s="81">
        <f>C50-VLOOKUP($B50,'[1]ткани мебельные'!$B$28:$D$500,2,0)</f>
        <v>0</v>
      </c>
      <c r="F50" s="81">
        <f>D50-VLOOKUP($B50,'[1]ткани мебельные'!$B$28:$D$500,3,0)</f>
        <v>0</v>
      </c>
      <c r="G50" s="82">
        <f>IF(VLOOKUP($B50,'[1]ткани мебельные'!$B$28:$D$500,2,0)=0,0,E50/VLOOKUP($B50,'[1]ткани мебельные'!$B$28:$D$500,2,0))</f>
        <v>0</v>
      </c>
      <c r="H50" s="82">
        <f>IF(VLOOKUP($B50,'[1]ткани мебельные'!$B$28:$D$500,3,0)=0,0,F50/VLOOKUP($B50,'[1]ткани мебельные'!$B$28:$D$500,3,0))</f>
        <v>0</v>
      </c>
    </row>
    <row r="51" spans="1:9" ht="31.5" outlineLevel="1">
      <c r="A51" s="58" t="s">
        <v>119</v>
      </c>
      <c r="B51" s="61" t="s">
        <v>53</v>
      </c>
      <c r="C51" s="62">
        <v>550</v>
      </c>
      <c r="D51" s="62">
        <v>510</v>
      </c>
      <c r="E51" s="81">
        <f>C51-VLOOKUP($B51,'[1]ткани мебельные'!$B$28:$D$500,2,0)</f>
        <v>0</v>
      </c>
      <c r="F51" s="81">
        <f>D51-VLOOKUP($B51,'[1]ткани мебельные'!$B$28:$D$500,3,0)</f>
        <v>0</v>
      </c>
      <c r="G51" s="82">
        <f>IF(VLOOKUP($B51,'[1]ткани мебельные'!$B$28:$D$500,2,0)=0,0,E51/VLOOKUP($B51,'[1]ткани мебельные'!$B$28:$D$500,2,0))</f>
        <v>0</v>
      </c>
      <c r="H51" s="82">
        <f>IF(VLOOKUP($B51,'[1]ткани мебельные'!$B$28:$D$500,3,0)=0,0,F51/VLOOKUP($B51,'[1]ткани мебельные'!$B$28:$D$500,3,0))</f>
        <v>0</v>
      </c>
    </row>
    <row r="52" spans="1:9" ht="31.5" outlineLevel="1">
      <c r="A52" s="15" t="s">
        <v>119</v>
      </c>
      <c r="B52" s="13" t="s">
        <v>54</v>
      </c>
      <c r="C52" s="10">
        <v>357</v>
      </c>
      <c r="D52" s="10">
        <v>329</v>
      </c>
      <c r="E52" s="81">
        <f>C52-VLOOKUP($B52,'[1]ткани мебельные'!$B$28:$D$500,2,0)</f>
        <v>0</v>
      </c>
      <c r="F52" s="81">
        <f>D52-VLOOKUP($B52,'[1]ткани мебельные'!$B$28:$D$500,3,0)</f>
        <v>0</v>
      </c>
      <c r="G52" s="82">
        <f>IF(VLOOKUP($B52,'[1]ткани мебельные'!$B$28:$D$500,2,0)=0,0,E52/VLOOKUP($B52,'[1]ткани мебельные'!$B$28:$D$500,2,0))</f>
        <v>0</v>
      </c>
      <c r="H52" s="82">
        <f>IF(VLOOKUP($B52,'[1]ткани мебельные'!$B$28:$D$500,3,0)=0,0,F52/VLOOKUP($B52,'[1]ткани мебельные'!$B$28:$D$500,3,0))</f>
        <v>0</v>
      </c>
    </row>
    <row r="53" spans="1:9" ht="31.5" outlineLevel="1">
      <c r="A53" s="17" t="s">
        <v>119</v>
      </c>
      <c r="B53" s="14" t="s">
        <v>55</v>
      </c>
      <c r="C53" s="11">
        <v>190</v>
      </c>
      <c r="D53" s="11">
        <v>170</v>
      </c>
      <c r="E53" s="81">
        <f>C53-VLOOKUP($B53,'[1]ткани мебельные'!$B$28:$D$500,2,0)</f>
        <v>0</v>
      </c>
      <c r="F53" s="81">
        <f>D53-VLOOKUP($B53,'[1]ткани мебельные'!$B$28:$D$500,3,0)</f>
        <v>0</v>
      </c>
      <c r="G53" s="82">
        <f>IF(VLOOKUP($B53,'[1]ткани мебельные'!$B$28:$D$500,2,0)=0,0,E53/VLOOKUP($B53,'[1]ткани мебельные'!$B$28:$D$500,2,0))</f>
        <v>0</v>
      </c>
      <c r="H53" s="82">
        <f>IF(VLOOKUP($B53,'[1]ткани мебельные'!$B$28:$D$500,3,0)=0,0,F53/VLOOKUP($B53,'[1]ткани мебельные'!$B$28:$D$500,3,0))</f>
        <v>0</v>
      </c>
    </row>
    <row r="55" spans="1:9" ht="18.75">
      <c r="A55" s="42" t="s">
        <v>210</v>
      </c>
      <c r="B55" s="43"/>
      <c r="C55" s="43"/>
      <c r="D55" s="43"/>
      <c r="E55" s="40"/>
      <c r="F55" s="41"/>
      <c r="G55" s="40"/>
      <c r="H55" s="40"/>
      <c r="I55" s="40"/>
    </row>
    <row r="56" spans="1:9" ht="15.75">
      <c r="A56" s="42"/>
      <c r="B56" s="43"/>
      <c r="C56" s="43"/>
      <c r="D56" s="43"/>
    </row>
    <row r="57" spans="1:9" ht="18.75">
      <c r="A57" s="44" t="s">
        <v>212</v>
      </c>
      <c r="B57" s="43"/>
      <c r="C57" s="43"/>
      <c r="D57" s="45"/>
    </row>
    <row r="58" spans="1:9" ht="18.75">
      <c r="A58" s="46" t="s">
        <v>211</v>
      </c>
      <c r="B58" s="43"/>
      <c r="C58" s="43"/>
      <c r="D58" s="45" t="s">
        <v>213</v>
      </c>
    </row>
    <row r="59" spans="1:9">
      <c r="A59" s="34"/>
      <c r="B59" s="43"/>
      <c r="C59" s="43"/>
      <c r="D59" s="43"/>
    </row>
    <row r="60" spans="1:9" ht="18.75">
      <c r="A60" s="44" t="s">
        <v>214</v>
      </c>
      <c r="B60" s="43"/>
      <c r="C60" s="43"/>
      <c r="D60" s="45"/>
    </row>
    <row r="61" spans="1:9" ht="18.75">
      <c r="A61" s="46" t="s">
        <v>211</v>
      </c>
      <c r="B61" s="43"/>
      <c r="C61" s="43"/>
      <c r="D61" s="45" t="s">
        <v>215</v>
      </c>
    </row>
    <row r="62" spans="1:9" ht="18.75">
      <c r="A62" s="43"/>
      <c r="B62" s="34"/>
      <c r="C62" s="34"/>
      <c r="D62" s="45"/>
    </row>
    <row r="63" spans="1:9" ht="18.75">
      <c r="A63" s="44" t="s">
        <v>220</v>
      </c>
      <c r="B63" s="34"/>
      <c r="C63" s="34"/>
      <c r="D63" s="45"/>
    </row>
    <row r="64" spans="1:9" ht="18.75">
      <c r="A64" s="46" t="s">
        <v>211</v>
      </c>
      <c r="B64" s="34"/>
      <c r="C64" s="34"/>
      <c r="D64" s="45" t="s">
        <v>209</v>
      </c>
    </row>
  </sheetData>
  <mergeCells count="1">
    <mergeCell ref="A24:D24"/>
  </mergeCells>
  <conditionalFormatting sqref="E28:H497">
    <cfRule type="cellIs" dxfId="1" priority="1" operator="notEqual">
      <formula>0</formula>
    </cfRule>
    <cfRule type="cellIs" dxfId="0" priority="2" operator="lessThan">
      <formula>0</formula>
    </cfRule>
  </conditionalFormatting>
  <pageMargins left="0.55118110236220474" right="0.15748031496062992" top="0.19685039370078741" bottom="0.19685039370078741" header="0.51181102362204722" footer="0.51181102362204722"/>
  <pageSetup paperSize="9" scale="81" orientation="portrait" r:id="rId1"/>
  <rowBreaks count="1" manualBreakCount="1">
    <brk id="49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D121"/>
  <sheetViews>
    <sheetView topLeftCell="A94" workbookViewId="0"/>
  </sheetViews>
  <sheetFormatPr defaultColWidth="8.7109375" defaultRowHeight="11.45" customHeight="1" outlineLevelRow="6"/>
  <cols>
    <col min="1" max="1" width="0.28515625" style="99" customWidth="1"/>
    <col min="2" max="2" width="30.85546875" style="99" customWidth="1"/>
    <col min="3" max="4" width="14" style="99" customWidth="1"/>
    <col min="5" max="16384" width="8.7109375" style="101"/>
  </cols>
  <sheetData>
    <row r="1" spans="1:4" ht="15.95" customHeight="1">
      <c r="B1" s="100" t="s">
        <v>226</v>
      </c>
    </row>
    <row r="2" spans="1:4" ht="11.1" customHeight="1">
      <c r="A2" s="102"/>
      <c r="B2" s="124" t="s">
        <v>227</v>
      </c>
      <c r="C2" s="124"/>
    </row>
    <row r="3" spans="1:4" s="104" customFormat="1" ht="99.95" customHeight="1">
      <c r="A3" s="103"/>
      <c r="B3" s="124" t="s">
        <v>228</v>
      </c>
      <c r="C3" s="124"/>
    </row>
    <row r="4" spans="1:4" s="104" customFormat="1" ht="11.1" customHeight="1">
      <c r="A4" s="103"/>
      <c r="B4" s="124" t="s">
        <v>229</v>
      </c>
      <c r="C4" s="124"/>
    </row>
    <row r="5" spans="1:4" s="104" customFormat="1" ht="11.1" customHeight="1">
      <c r="A5" s="103"/>
      <c r="B5" s="124" t="s">
        <v>230</v>
      </c>
      <c r="C5" s="124"/>
    </row>
    <row r="6" spans="1:4" s="104" customFormat="1" ht="21.95" customHeight="1">
      <c r="A6" s="103"/>
      <c r="B6" s="124" t="s">
        <v>231</v>
      </c>
      <c r="C6" s="124"/>
    </row>
    <row r="7" spans="1:4" s="99" customFormat="1" ht="5.0999999999999996" customHeight="1" thickBot="1"/>
    <row r="8" spans="1:4" s="99" customFormat="1" ht="12.95" customHeight="1" thickBot="1">
      <c r="A8" s="102"/>
      <c r="B8" s="123" t="s">
        <v>232</v>
      </c>
      <c r="C8" s="105" t="s">
        <v>233</v>
      </c>
      <c r="D8" s="106"/>
    </row>
    <row r="9" spans="1:4" s="99" customFormat="1" ht="38.1" customHeight="1" thickBot="1">
      <c r="B9" s="123"/>
      <c r="C9" s="107" t="s">
        <v>234</v>
      </c>
      <c r="D9" s="108" t="s">
        <v>235</v>
      </c>
    </row>
    <row r="10" spans="1:4" s="99" customFormat="1" ht="12.95" customHeight="1" thickBot="1">
      <c r="B10" s="123"/>
      <c r="C10" s="109" t="s">
        <v>236</v>
      </c>
      <c r="D10" s="110" t="s">
        <v>236</v>
      </c>
    </row>
    <row r="11" spans="1:4" s="104" customFormat="1" ht="12.95" customHeight="1">
      <c r="A11" s="103"/>
      <c r="B11" s="111" t="s">
        <v>237</v>
      </c>
      <c r="C11" s="112"/>
      <c r="D11" s="113"/>
    </row>
    <row r="12" spans="1:4" s="104" customFormat="1" ht="12.95" customHeight="1" outlineLevel="1">
      <c r="A12" s="103"/>
      <c r="B12" s="111" t="s">
        <v>238</v>
      </c>
      <c r="C12" s="112"/>
      <c r="D12" s="113"/>
    </row>
    <row r="13" spans="1:4" s="104" customFormat="1" ht="12.95" customHeight="1" outlineLevel="2">
      <c r="A13" s="103"/>
      <c r="B13" s="111" t="s">
        <v>239</v>
      </c>
      <c r="C13" s="112"/>
      <c r="D13" s="113"/>
    </row>
    <row r="14" spans="1:4" s="104" customFormat="1" ht="12.95" customHeight="1" outlineLevel="3">
      <c r="A14" s="103"/>
      <c r="B14" s="111" t="s">
        <v>57</v>
      </c>
      <c r="C14" s="112"/>
      <c r="D14" s="113"/>
    </row>
    <row r="15" spans="1:4" s="104" customFormat="1" ht="21.95" customHeight="1" outlineLevel="4">
      <c r="A15" s="103"/>
      <c r="B15" s="114" t="s">
        <v>58</v>
      </c>
      <c r="C15" s="115">
        <v>410.4</v>
      </c>
      <c r="D15" s="116">
        <v>359.1</v>
      </c>
    </row>
    <row r="16" spans="1:4" s="104" customFormat="1" ht="21.95" customHeight="1" outlineLevel="4">
      <c r="A16" s="103"/>
      <c r="B16" s="114" t="s">
        <v>59</v>
      </c>
      <c r="C16" s="115">
        <v>432.9</v>
      </c>
      <c r="D16" s="116">
        <v>378.8</v>
      </c>
    </row>
    <row r="17" spans="1:4" s="104" customFormat="1" ht="21.95" customHeight="1" outlineLevel="4">
      <c r="A17" s="103"/>
      <c r="B17" s="114" t="s">
        <v>60</v>
      </c>
      <c r="C17" s="115">
        <v>432.9</v>
      </c>
      <c r="D17" s="116">
        <v>378.8</v>
      </c>
    </row>
    <row r="18" spans="1:4" s="104" customFormat="1" ht="12.95" customHeight="1" outlineLevel="2">
      <c r="A18" s="103"/>
      <c r="B18" s="111" t="s">
        <v>240</v>
      </c>
      <c r="C18" s="112"/>
      <c r="D18" s="113"/>
    </row>
    <row r="19" spans="1:4" s="104" customFormat="1" ht="12.95" customHeight="1" outlineLevel="3">
      <c r="A19" s="103"/>
      <c r="B19" s="111" t="s">
        <v>61</v>
      </c>
      <c r="C19" s="112"/>
      <c r="D19" s="113"/>
    </row>
    <row r="20" spans="1:4" s="104" customFormat="1" ht="21.95" customHeight="1" outlineLevel="4">
      <c r="A20" s="103"/>
      <c r="B20" s="114" t="s">
        <v>62</v>
      </c>
      <c r="C20" s="115">
        <v>353.8</v>
      </c>
      <c r="D20" s="116">
        <v>309.60000000000002</v>
      </c>
    </row>
    <row r="21" spans="1:4" s="104" customFormat="1" ht="11.1" customHeight="1" outlineLevel="4">
      <c r="A21" s="103"/>
      <c r="B21" s="114" t="s">
        <v>69</v>
      </c>
      <c r="C21" s="115">
        <v>337</v>
      </c>
      <c r="D21" s="116">
        <v>294.89999999999998</v>
      </c>
    </row>
    <row r="22" spans="1:4" s="104" customFormat="1" ht="21.95" customHeight="1" outlineLevel="4">
      <c r="A22" s="103"/>
      <c r="B22" s="114" t="s">
        <v>65</v>
      </c>
      <c r="C22" s="115">
        <v>353.8</v>
      </c>
      <c r="D22" s="116">
        <v>309.60000000000002</v>
      </c>
    </row>
    <row r="23" spans="1:4" s="104" customFormat="1" ht="21.95" customHeight="1" outlineLevel="4">
      <c r="A23" s="103"/>
      <c r="B23" s="114" t="s">
        <v>66</v>
      </c>
      <c r="C23" s="115">
        <v>353.8</v>
      </c>
      <c r="D23" s="116">
        <v>309.60000000000002</v>
      </c>
    </row>
    <row r="24" spans="1:4" s="104" customFormat="1" ht="11.1" customHeight="1" outlineLevel="4">
      <c r="A24" s="103"/>
      <c r="B24" s="114" t="s">
        <v>67</v>
      </c>
      <c r="C24" s="115">
        <v>353.8</v>
      </c>
      <c r="D24" s="116">
        <v>309.60000000000002</v>
      </c>
    </row>
    <row r="25" spans="1:4" s="104" customFormat="1" ht="21.95" customHeight="1" outlineLevel="4">
      <c r="A25" s="103"/>
      <c r="B25" s="114" t="s">
        <v>68</v>
      </c>
      <c r="C25" s="115">
        <v>353.8</v>
      </c>
      <c r="D25" s="116">
        <v>309.60000000000002</v>
      </c>
    </row>
    <row r="26" spans="1:4" s="104" customFormat="1" ht="21.95" customHeight="1" outlineLevel="4">
      <c r="A26" s="103"/>
      <c r="B26" s="114" t="s">
        <v>63</v>
      </c>
      <c r="C26" s="115">
        <v>353.8</v>
      </c>
      <c r="D26" s="116">
        <v>309.60000000000002</v>
      </c>
    </row>
    <row r="27" spans="1:4" s="104" customFormat="1" ht="21.95" customHeight="1" outlineLevel="4">
      <c r="A27" s="103"/>
      <c r="B27" s="114" t="s">
        <v>64</v>
      </c>
      <c r="C27" s="115">
        <v>337</v>
      </c>
      <c r="D27" s="116">
        <v>294.89999999999998</v>
      </c>
    </row>
    <row r="28" spans="1:4" s="104" customFormat="1" ht="12.95" customHeight="1" outlineLevel="3">
      <c r="A28" s="103"/>
      <c r="B28" s="111" t="s">
        <v>70</v>
      </c>
      <c r="C28" s="112"/>
      <c r="D28" s="113"/>
    </row>
    <row r="29" spans="1:4" s="104" customFormat="1" ht="33" customHeight="1" outlineLevel="4">
      <c r="A29" s="103"/>
      <c r="B29" s="114" t="s">
        <v>71</v>
      </c>
      <c r="C29" s="115">
        <v>608.70000000000005</v>
      </c>
      <c r="D29" s="116">
        <v>532.6</v>
      </c>
    </row>
    <row r="30" spans="1:4" s="104" customFormat="1" ht="21.95" customHeight="1" outlineLevel="4">
      <c r="A30" s="103"/>
      <c r="B30" s="114" t="s">
        <v>84</v>
      </c>
      <c r="C30" s="115">
        <v>951.1</v>
      </c>
      <c r="D30" s="116">
        <v>832.2</v>
      </c>
    </row>
    <row r="31" spans="1:4" s="104" customFormat="1" ht="21.95" customHeight="1" outlineLevel="4">
      <c r="A31" s="103"/>
      <c r="B31" s="114" t="s">
        <v>85</v>
      </c>
      <c r="C31" s="115">
        <v>643</v>
      </c>
      <c r="D31" s="116">
        <v>562.6</v>
      </c>
    </row>
    <row r="32" spans="1:4" s="104" customFormat="1" ht="33" customHeight="1" outlineLevel="4">
      <c r="A32" s="103"/>
      <c r="B32" s="114" t="s">
        <v>72</v>
      </c>
      <c r="C32" s="115">
        <v>626.1</v>
      </c>
      <c r="D32" s="116">
        <v>547.79999999999995</v>
      </c>
    </row>
    <row r="33" spans="1:4" s="104" customFormat="1" ht="21.95" customHeight="1" outlineLevel="4">
      <c r="A33" s="103"/>
      <c r="B33" s="114" t="s">
        <v>78</v>
      </c>
      <c r="C33" s="115">
        <v>330.9</v>
      </c>
      <c r="D33" s="116">
        <v>289.5</v>
      </c>
    </row>
    <row r="34" spans="1:4" s="104" customFormat="1" ht="33" customHeight="1" outlineLevel="4">
      <c r="A34" s="103"/>
      <c r="B34" s="114" t="s">
        <v>79</v>
      </c>
      <c r="C34" s="115">
        <v>216.7</v>
      </c>
      <c r="D34" s="116">
        <v>189.6</v>
      </c>
    </row>
    <row r="35" spans="1:4" s="104" customFormat="1" ht="33" customHeight="1" outlineLevel="4">
      <c r="A35" s="103"/>
      <c r="B35" s="114" t="s">
        <v>80</v>
      </c>
      <c r="C35" s="115">
        <v>543.1</v>
      </c>
      <c r="D35" s="116">
        <v>475.2</v>
      </c>
    </row>
    <row r="36" spans="1:4" s="104" customFormat="1" ht="21.95" customHeight="1" outlineLevel="4">
      <c r="A36" s="103"/>
      <c r="B36" s="114" t="s">
        <v>76</v>
      </c>
      <c r="C36" s="115">
        <v>661.5</v>
      </c>
      <c r="D36" s="116">
        <v>578.79999999999995</v>
      </c>
    </row>
    <row r="37" spans="1:4" s="104" customFormat="1" ht="21.95" customHeight="1" outlineLevel="4">
      <c r="A37" s="103"/>
      <c r="B37" s="114" t="s">
        <v>77</v>
      </c>
      <c r="C37" s="115">
        <v>958</v>
      </c>
      <c r="D37" s="116">
        <v>838.3</v>
      </c>
    </row>
    <row r="38" spans="1:4" s="104" customFormat="1" ht="33" customHeight="1" outlineLevel="4">
      <c r="A38" s="103"/>
      <c r="B38" s="114" t="s">
        <v>75</v>
      </c>
      <c r="C38" s="115">
        <v>362.4</v>
      </c>
      <c r="D38" s="116">
        <v>348.1</v>
      </c>
    </row>
    <row r="39" spans="1:4" s="104" customFormat="1" ht="33" customHeight="1" outlineLevel="4">
      <c r="A39" s="103"/>
      <c r="B39" s="114" t="s">
        <v>74</v>
      </c>
      <c r="C39" s="115">
        <v>311.39999999999998</v>
      </c>
      <c r="D39" s="116">
        <v>272.5</v>
      </c>
    </row>
    <row r="40" spans="1:4" s="104" customFormat="1" ht="21.95" customHeight="1" outlineLevel="4">
      <c r="A40" s="103"/>
      <c r="B40" s="114" t="s">
        <v>171</v>
      </c>
      <c r="C40" s="115">
        <v>374.7</v>
      </c>
      <c r="D40" s="116">
        <v>327.8</v>
      </c>
    </row>
    <row r="41" spans="1:4" s="104" customFormat="1" ht="21.95" customHeight="1" outlineLevel="4">
      <c r="A41" s="103"/>
      <c r="B41" s="114" t="s">
        <v>73</v>
      </c>
      <c r="C41" s="115">
        <v>343.4</v>
      </c>
      <c r="D41" s="116">
        <v>300.5</v>
      </c>
    </row>
    <row r="42" spans="1:4" s="104" customFormat="1" ht="21.95" customHeight="1" outlineLevel="4">
      <c r="A42" s="103"/>
      <c r="B42" s="114" t="s">
        <v>83</v>
      </c>
      <c r="C42" s="115">
        <v>645.79999999999995</v>
      </c>
      <c r="D42" s="116">
        <v>565.1</v>
      </c>
    </row>
    <row r="43" spans="1:4" s="104" customFormat="1" ht="21.95" customHeight="1" outlineLevel="4">
      <c r="A43" s="103"/>
      <c r="B43" s="114" t="s">
        <v>81</v>
      </c>
      <c r="C43" s="115">
        <v>729.3</v>
      </c>
      <c r="D43" s="116">
        <v>638.1</v>
      </c>
    </row>
    <row r="44" spans="1:4" s="104" customFormat="1" ht="21.95" customHeight="1" outlineLevel="4">
      <c r="A44" s="103"/>
      <c r="B44" s="114" t="s">
        <v>82</v>
      </c>
      <c r="C44" s="115">
        <v>862</v>
      </c>
      <c r="D44" s="116">
        <v>754.3</v>
      </c>
    </row>
    <row r="45" spans="1:4" s="104" customFormat="1" ht="12.95" customHeight="1" outlineLevel="3">
      <c r="A45" s="103"/>
      <c r="B45" s="111" t="s">
        <v>86</v>
      </c>
      <c r="C45" s="112"/>
      <c r="D45" s="113"/>
    </row>
    <row r="46" spans="1:4" s="104" customFormat="1" ht="21.95" customHeight="1" outlineLevel="4">
      <c r="A46" s="103"/>
      <c r="B46" s="114" t="s">
        <v>87</v>
      </c>
      <c r="C46" s="115">
        <v>166.2</v>
      </c>
      <c r="D46" s="116">
        <v>145.4</v>
      </c>
    </row>
    <row r="47" spans="1:4" s="104" customFormat="1" ht="12.95" customHeight="1" outlineLevel="3">
      <c r="A47" s="103"/>
      <c r="B47" s="111" t="s">
        <v>88</v>
      </c>
      <c r="C47" s="112"/>
      <c r="D47" s="113"/>
    </row>
    <row r="48" spans="1:4" s="104" customFormat="1" ht="21.95" customHeight="1" outlineLevel="4">
      <c r="A48" s="103"/>
      <c r="B48" s="114" t="s">
        <v>89</v>
      </c>
      <c r="C48" s="115">
        <v>36.9</v>
      </c>
      <c r="D48" s="116">
        <v>32.299999999999997</v>
      </c>
    </row>
    <row r="49" spans="1:4" s="104" customFormat="1" ht="12.95" customHeight="1" outlineLevel="2">
      <c r="A49" s="103"/>
      <c r="B49" s="111" t="s">
        <v>175</v>
      </c>
      <c r="C49" s="112"/>
      <c r="D49" s="113"/>
    </row>
    <row r="50" spans="1:4" s="104" customFormat="1" ht="24" customHeight="1" outlineLevel="3">
      <c r="A50" s="103"/>
      <c r="B50" s="111" t="s">
        <v>90</v>
      </c>
      <c r="C50" s="112"/>
      <c r="D50" s="113"/>
    </row>
    <row r="51" spans="1:4" s="104" customFormat="1" ht="21.95" customHeight="1" outlineLevel="4">
      <c r="A51" s="103"/>
      <c r="B51" s="114" t="s">
        <v>91</v>
      </c>
      <c r="C51" s="115">
        <v>381.2</v>
      </c>
      <c r="D51" s="116">
        <v>333.5</v>
      </c>
    </row>
    <row r="52" spans="1:4" s="104" customFormat="1" ht="12.95" customHeight="1" outlineLevel="3">
      <c r="A52" s="103"/>
      <c r="B52" s="111" t="s">
        <v>92</v>
      </c>
      <c r="C52" s="112"/>
      <c r="D52" s="113"/>
    </row>
    <row r="53" spans="1:4" s="104" customFormat="1" ht="11.1" customHeight="1" outlineLevel="4">
      <c r="A53" s="103"/>
      <c r="B53" s="114" t="s">
        <v>93</v>
      </c>
      <c r="C53" s="115">
        <v>26.7</v>
      </c>
      <c r="D53" s="116">
        <v>25.8</v>
      </c>
    </row>
    <row r="54" spans="1:4" s="104" customFormat="1" ht="12.95" customHeight="1" outlineLevel="3">
      <c r="A54" s="103"/>
      <c r="B54" s="111" t="s">
        <v>94</v>
      </c>
      <c r="C54" s="112"/>
      <c r="D54" s="113"/>
    </row>
    <row r="55" spans="1:4" s="104" customFormat="1" ht="12.95" customHeight="1" outlineLevel="4">
      <c r="A55" s="103"/>
      <c r="B55" s="111" t="s">
        <v>95</v>
      </c>
      <c r="C55" s="112"/>
      <c r="D55" s="113"/>
    </row>
    <row r="56" spans="1:4" s="104" customFormat="1" ht="21.95" customHeight="1" outlineLevel="5">
      <c r="A56" s="103"/>
      <c r="B56" s="114" t="s">
        <v>96</v>
      </c>
      <c r="C56" s="115">
        <v>44.4</v>
      </c>
      <c r="D56" s="116">
        <v>38.799999999999997</v>
      </c>
    </row>
    <row r="57" spans="1:4" s="104" customFormat="1" ht="21.95" customHeight="1" outlineLevel="5">
      <c r="A57" s="103"/>
      <c r="B57" s="114" t="s">
        <v>97</v>
      </c>
      <c r="C57" s="115">
        <v>44.4</v>
      </c>
      <c r="D57" s="116">
        <v>38.799999999999997</v>
      </c>
    </row>
    <row r="58" spans="1:4" s="104" customFormat="1" ht="11.1" customHeight="1" outlineLevel="5">
      <c r="A58" s="103"/>
      <c r="B58" s="114" t="s">
        <v>98</v>
      </c>
      <c r="C58" s="115">
        <v>58.4</v>
      </c>
      <c r="D58" s="116">
        <v>51.1</v>
      </c>
    </row>
    <row r="59" spans="1:4" s="104" customFormat="1" ht="21.95" customHeight="1" outlineLevel="5">
      <c r="A59" s="103"/>
      <c r="B59" s="114" t="s">
        <v>99</v>
      </c>
      <c r="C59" s="115">
        <v>136</v>
      </c>
      <c r="D59" s="116">
        <v>119</v>
      </c>
    </row>
    <row r="60" spans="1:4" s="104" customFormat="1" ht="12.95" customHeight="1" outlineLevel="4">
      <c r="A60" s="103"/>
      <c r="B60" s="111" t="s">
        <v>100</v>
      </c>
      <c r="C60" s="112"/>
      <c r="D60" s="113"/>
    </row>
    <row r="61" spans="1:4" s="104" customFormat="1" ht="21.95" customHeight="1" outlineLevel="5">
      <c r="A61" s="103"/>
      <c r="B61" s="114" t="s">
        <v>101</v>
      </c>
      <c r="C61" s="115">
        <v>27.6</v>
      </c>
      <c r="D61" s="116">
        <v>24.2</v>
      </c>
    </row>
    <row r="62" spans="1:4" s="104" customFormat="1" ht="21.95" customHeight="1" outlineLevel="5">
      <c r="A62" s="103"/>
      <c r="B62" s="114" t="s">
        <v>104</v>
      </c>
      <c r="C62" s="115">
        <v>43.5</v>
      </c>
      <c r="D62" s="116">
        <v>38.1</v>
      </c>
    </row>
    <row r="63" spans="1:4" s="104" customFormat="1" ht="21.95" customHeight="1" outlineLevel="5">
      <c r="A63" s="103"/>
      <c r="B63" s="114" t="s">
        <v>102</v>
      </c>
      <c r="C63" s="115">
        <v>44.4</v>
      </c>
      <c r="D63" s="116">
        <v>38.799999999999997</v>
      </c>
    </row>
    <row r="64" spans="1:4" s="104" customFormat="1" ht="21.95" customHeight="1" outlineLevel="5">
      <c r="A64" s="103"/>
      <c r="B64" s="114" t="s">
        <v>103</v>
      </c>
      <c r="C64" s="115">
        <v>44.4</v>
      </c>
      <c r="D64" s="116">
        <v>38.799999999999997</v>
      </c>
    </row>
    <row r="65" spans="1:4" s="104" customFormat="1" ht="21.95" customHeight="1" outlineLevel="5">
      <c r="A65" s="103"/>
      <c r="B65" s="114" t="s">
        <v>137</v>
      </c>
      <c r="C65" s="115">
        <v>43.5</v>
      </c>
      <c r="D65" s="116">
        <v>38</v>
      </c>
    </row>
    <row r="66" spans="1:4" s="104" customFormat="1" ht="21.95" customHeight="1" outlineLevel="5">
      <c r="A66" s="103"/>
      <c r="B66" s="114" t="s">
        <v>221</v>
      </c>
      <c r="C66" s="115">
        <v>33.200000000000003</v>
      </c>
      <c r="D66" s="116">
        <v>29</v>
      </c>
    </row>
    <row r="67" spans="1:4" s="104" customFormat="1" ht="12.95" customHeight="1" outlineLevel="2">
      <c r="A67" s="103"/>
      <c r="B67" s="111" t="s">
        <v>241</v>
      </c>
      <c r="C67" s="112"/>
      <c r="D67" s="113"/>
    </row>
    <row r="68" spans="1:4" s="104" customFormat="1" ht="12.95" customHeight="1" outlineLevel="3">
      <c r="A68" s="103"/>
      <c r="B68" s="111" t="s">
        <v>56</v>
      </c>
      <c r="C68" s="112"/>
      <c r="D68" s="113"/>
    </row>
    <row r="69" spans="1:4" s="104" customFormat="1" ht="12.95" customHeight="1" outlineLevel="4">
      <c r="A69" s="103"/>
      <c r="B69" s="111" t="s">
        <v>10</v>
      </c>
      <c r="C69" s="112"/>
      <c r="D69" s="113"/>
    </row>
    <row r="70" spans="1:4" s="104" customFormat="1" ht="21.95" customHeight="1" outlineLevel="5">
      <c r="A70" s="103"/>
      <c r="B70" s="114" t="s">
        <v>11</v>
      </c>
      <c r="C70" s="115">
        <v>953.9</v>
      </c>
      <c r="D70" s="116">
        <v>834.6</v>
      </c>
    </row>
    <row r="71" spans="1:4" s="104" customFormat="1" ht="21.95" customHeight="1" outlineLevel="5">
      <c r="A71" s="103"/>
      <c r="B71" s="114" t="s">
        <v>12</v>
      </c>
      <c r="C71" s="117">
        <v>1313.3</v>
      </c>
      <c r="D71" s="118">
        <v>1149.0999999999999</v>
      </c>
    </row>
    <row r="72" spans="1:4" s="104" customFormat="1" ht="12.95" customHeight="1" outlineLevel="3">
      <c r="A72" s="103"/>
      <c r="B72" s="111" t="s">
        <v>14</v>
      </c>
      <c r="C72" s="112"/>
      <c r="D72" s="113"/>
    </row>
    <row r="73" spans="1:4" s="104" customFormat="1" ht="12.95" customHeight="1" outlineLevel="4">
      <c r="A73" s="103"/>
      <c r="B73" s="111" t="s">
        <v>176</v>
      </c>
      <c r="C73" s="112"/>
      <c r="D73" s="113"/>
    </row>
    <row r="74" spans="1:4" s="104" customFormat="1" ht="12.95" customHeight="1" outlineLevel="5">
      <c r="A74" s="103"/>
      <c r="B74" s="111" t="s">
        <v>177</v>
      </c>
      <c r="C74" s="112"/>
      <c r="D74" s="113"/>
    </row>
    <row r="75" spans="1:4" s="104" customFormat="1" ht="21.95" customHeight="1" outlineLevel="6">
      <c r="A75" s="103"/>
      <c r="B75" s="114" t="s">
        <v>144</v>
      </c>
      <c r="C75" s="115">
        <v>320</v>
      </c>
      <c r="D75" s="116">
        <v>280</v>
      </c>
    </row>
    <row r="76" spans="1:4" s="104" customFormat="1" ht="12.95" customHeight="1" outlineLevel="5">
      <c r="A76" s="103"/>
      <c r="B76" s="111" t="s">
        <v>10</v>
      </c>
      <c r="C76" s="112"/>
      <c r="D76" s="113"/>
    </row>
    <row r="77" spans="1:4" s="104" customFormat="1" ht="21.95" customHeight="1" outlineLevel="6">
      <c r="A77" s="103"/>
      <c r="B77" s="114" t="s">
        <v>15</v>
      </c>
      <c r="C77" s="115">
        <v>351.1</v>
      </c>
      <c r="D77" s="116">
        <v>307.2</v>
      </c>
    </row>
    <row r="78" spans="1:4" s="104" customFormat="1" ht="21.95" customHeight="1" outlineLevel="6">
      <c r="A78" s="103"/>
      <c r="B78" s="114" t="s">
        <v>139</v>
      </c>
      <c r="C78" s="115">
        <v>200</v>
      </c>
      <c r="D78" s="116">
        <v>200</v>
      </c>
    </row>
    <row r="79" spans="1:4" s="104" customFormat="1" ht="12.95" customHeight="1" outlineLevel="5">
      <c r="A79" s="103"/>
      <c r="B79" s="111" t="s">
        <v>178</v>
      </c>
      <c r="C79" s="112"/>
      <c r="D79" s="113"/>
    </row>
    <row r="80" spans="1:4" s="104" customFormat="1" ht="21.95" customHeight="1" outlineLevel="6">
      <c r="A80" s="103"/>
      <c r="B80" s="114" t="s">
        <v>141</v>
      </c>
      <c r="C80" s="115">
        <v>331.8</v>
      </c>
      <c r="D80" s="116">
        <v>290.3</v>
      </c>
    </row>
    <row r="81" spans="1:4" s="104" customFormat="1" ht="21.95" customHeight="1" outlineLevel="6">
      <c r="A81" s="103"/>
      <c r="B81" s="114" t="s">
        <v>142</v>
      </c>
      <c r="C81" s="115">
        <v>352.8</v>
      </c>
      <c r="D81" s="116">
        <v>308.7</v>
      </c>
    </row>
    <row r="82" spans="1:4" s="104" customFormat="1" ht="12.95" customHeight="1" outlineLevel="5">
      <c r="A82" s="103"/>
      <c r="B82" s="111" t="s">
        <v>13</v>
      </c>
      <c r="C82" s="112"/>
      <c r="D82" s="113"/>
    </row>
    <row r="83" spans="1:4" s="104" customFormat="1" ht="21.95" customHeight="1" outlineLevel="6">
      <c r="A83" s="103"/>
      <c r="B83" s="114" t="s">
        <v>16</v>
      </c>
      <c r="C83" s="115">
        <v>608.29999999999995</v>
      </c>
      <c r="D83" s="116">
        <v>532.20000000000005</v>
      </c>
    </row>
    <row r="84" spans="1:4" s="104" customFormat="1" ht="21.95" customHeight="1" outlineLevel="6">
      <c r="A84" s="103"/>
      <c r="B84" s="114" t="s">
        <v>17</v>
      </c>
      <c r="C84" s="115">
        <v>338.7</v>
      </c>
      <c r="D84" s="116">
        <v>296.39999999999998</v>
      </c>
    </row>
    <row r="85" spans="1:4" s="104" customFormat="1" ht="21.95" customHeight="1" outlineLevel="6">
      <c r="A85" s="103"/>
      <c r="B85" s="114" t="s">
        <v>18</v>
      </c>
      <c r="C85" s="115">
        <v>539.1</v>
      </c>
      <c r="D85" s="116">
        <v>471.7</v>
      </c>
    </row>
    <row r="86" spans="1:4" s="104" customFormat="1" ht="21.95" customHeight="1" outlineLevel="6">
      <c r="A86" s="103"/>
      <c r="B86" s="114" t="s">
        <v>19</v>
      </c>
      <c r="C86" s="115">
        <v>359.3</v>
      </c>
      <c r="D86" s="116">
        <v>314.5</v>
      </c>
    </row>
    <row r="87" spans="1:4" s="104" customFormat="1" ht="21.95" customHeight="1" outlineLevel="6">
      <c r="A87" s="103"/>
      <c r="B87" s="114" t="s">
        <v>20</v>
      </c>
      <c r="C87" s="115">
        <v>404.4</v>
      </c>
      <c r="D87" s="116">
        <v>353.8</v>
      </c>
    </row>
    <row r="88" spans="1:4" s="104" customFormat="1" ht="21.95" customHeight="1" outlineLevel="6">
      <c r="A88" s="103"/>
      <c r="B88" s="114" t="s">
        <v>143</v>
      </c>
      <c r="C88" s="115">
        <v>359.3</v>
      </c>
      <c r="D88" s="116">
        <v>314.5</v>
      </c>
    </row>
    <row r="89" spans="1:4" s="104" customFormat="1" ht="12.95" customHeight="1" outlineLevel="4">
      <c r="A89" s="103"/>
      <c r="B89" s="111" t="s">
        <v>179</v>
      </c>
      <c r="C89" s="112"/>
      <c r="D89" s="113"/>
    </row>
    <row r="90" spans="1:4" s="104" customFormat="1" ht="12.95" customHeight="1" outlineLevel="5">
      <c r="A90" s="103"/>
      <c r="B90" s="111" t="s">
        <v>10</v>
      </c>
      <c r="C90" s="112"/>
      <c r="D90" s="113"/>
    </row>
    <row r="91" spans="1:4" s="104" customFormat="1" ht="21.95" customHeight="1" outlineLevel="6">
      <c r="A91" s="103"/>
      <c r="B91" s="114" t="s">
        <v>21</v>
      </c>
      <c r="C91" s="115">
        <v>174.2</v>
      </c>
      <c r="D91" s="116">
        <v>152.4</v>
      </c>
    </row>
    <row r="92" spans="1:4" s="104" customFormat="1" ht="21.95" customHeight="1" outlineLevel="6">
      <c r="A92" s="103"/>
      <c r="B92" s="114" t="s">
        <v>159</v>
      </c>
      <c r="C92" s="115">
        <v>156.69999999999999</v>
      </c>
      <c r="D92" s="116">
        <v>137.19999999999999</v>
      </c>
    </row>
    <row r="93" spans="1:4" s="104" customFormat="1" ht="12.95" customHeight="1" outlineLevel="5">
      <c r="A93" s="103"/>
      <c r="B93" s="111" t="s">
        <v>178</v>
      </c>
      <c r="C93" s="112"/>
      <c r="D93" s="113"/>
    </row>
    <row r="94" spans="1:4" s="104" customFormat="1" ht="21.95" customHeight="1" outlineLevel="6">
      <c r="A94" s="103"/>
      <c r="B94" s="114" t="s">
        <v>161</v>
      </c>
      <c r="C94" s="115">
        <v>170.6</v>
      </c>
      <c r="D94" s="116">
        <v>149.4</v>
      </c>
    </row>
    <row r="95" spans="1:4" s="104" customFormat="1" ht="21.95" customHeight="1" outlineLevel="6">
      <c r="A95" s="103"/>
      <c r="B95" s="114" t="s">
        <v>165</v>
      </c>
      <c r="C95" s="115">
        <v>183</v>
      </c>
      <c r="D95" s="116">
        <v>160.1</v>
      </c>
    </row>
    <row r="96" spans="1:4" s="104" customFormat="1" ht="21.95" customHeight="1" outlineLevel="6">
      <c r="A96" s="103"/>
      <c r="B96" s="114" t="s">
        <v>166</v>
      </c>
      <c r="C96" s="115">
        <v>119.6</v>
      </c>
      <c r="D96" s="116">
        <v>104.5</v>
      </c>
    </row>
    <row r="97" spans="1:4" s="104" customFormat="1" ht="21.95" customHeight="1" outlineLevel="6">
      <c r="A97" s="103"/>
      <c r="B97" s="114" t="s">
        <v>164</v>
      </c>
      <c r="C97" s="115">
        <v>209.3</v>
      </c>
      <c r="D97" s="116">
        <v>183.2</v>
      </c>
    </row>
    <row r="98" spans="1:4" s="104" customFormat="1" ht="12.95" customHeight="1" outlineLevel="5">
      <c r="A98" s="103"/>
      <c r="B98" s="111" t="s">
        <v>13</v>
      </c>
      <c r="C98" s="112"/>
      <c r="D98" s="113"/>
    </row>
    <row r="99" spans="1:4" s="104" customFormat="1" ht="21.95" customHeight="1" outlineLevel="6">
      <c r="A99" s="103"/>
      <c r="B99" s="114" t="s">
        <v>22</v>
      </c>
      <c r="C99" s="115">
        <v>176.9</v>
      </c>
      <c r="D99" s="116">
        <v>154.80000000000001</v>
      </c>
    </row>
    <row r="100" spans="1:4" s="104" customFormat="1" ht="21.95" customHeight="1" outlineLevel="6">
      <c r="A100" s="103"/>
      <c r="B100" s="114" t="s">
        <v>23</v>
      </c>
      <c r="C100" s="115">
        <v>176.9</v>
      </c>
      <c r="D100" s="116">
        <v>154.80000000000001</v>
      </c>
    </row>
    <row r="101" spans="1:4" s="104" customFormat="1" ht="21.95" customHeight="1" outlineLevel="6">
      <c r="A101" s="103"/>
      <c r="B101" s="114" t="s">
        <v>24</v>
      </c>
      <c r="C101" s="115">
        <v>160.4</v>
      </c>
      <c r="D101" s="116">
        <v>140.30000000000001</v>
      </c>
    </row>
    <row r="102" spans="1:4" s="104" customFormat="1" ht="21.95" customHeight="1" outlineLevel="6">
      <c r="A102" s="103"/>
      <c r="B102" s="114" t="s">
        <v>25</v>
      </c>
      <c r="C102" s="115">
        <v>214.2</v>
      </c>
      <c r="D102" s="116">
        <v>187.5</v>
      </c>
    </row>
    <row r="103" spans="1:4" s="104" customFormat="1" ht="12.95" customHeight="1" outlineLevel="4">
      <c r="A103" s="103"/>
      <c r="B103" s="111" t="s">
        <v>180</v>
      </c>
      <c r="C103" s="112"/>
      <c r="D103" s="113"/>
    </row>
    <row r="104" spans="1:4" s="104" customFormat="1" ht="12.95" customHeight="1" outlineLevel="5">
      <c r="A104" s="103"/>
      <c r="B104" s="111" t="s">
        <v>10</v>
      </c>
      <c r="C104" s="112"/>
      <c r="D104" s="113"/>
    </row>
    <row r="105" spans="1:4" s="104" customFormat="1" ht="21.95" customHeight="1" outlineLevel="6">
      <c r="A105" s="103"/>
      <c r="B105" s="114" t="s">
        <v>26</v>
      </c>
      <c r="C105" s="115">
        <v>76.099999999999994</v>
      </c>
      <c r="D105" s="116">
        <v>66.5</v>
      </c>
    </row>
    <row r="106" spans="1:4" s="104" customFormat="1" ht="21.95" customHeight="1" outlineLevel="6">
      <c r="A106" s="103"/>
      <c r="B106" s="114" t="s">
        <v>145</v>
      </c>
      <c r="C106" s="115">
        <v>61.8</v>
      </c>
      <c r="D106" s="116">
        <v>54.1</v>
      </c>
    </row>
    <row r="107" spans="1:4" s="104" customFormat="1" ht="21.95" customHeight="1" outlineLevel="6">
      <c r="A107" s="103"/>
      <c r="B107" s="114" t="s">
        <v>148</v>
      </c>
      <c r="C107" s="115">
        <v>102.3</v>
      </c>
      <c r="D107" s="116">
        <v>89.5</v>
      </c>
    </row>
    <row r="108" spans="1:4" s="104" customFormat="1" ht="12.95" customHeight="1" outlineLevel="5">
      <c r="A108" s="103"/>
      <c r="B108" s="111" t="s">
        <v>13</v>
      </c>
      <c r="C108" s="112"/>
      <c r="D108" s="113"/>
    </row>
    <row r="109" spans="1:4" s="104" customFormat="1" ht="21.95" customHeight="1" outlineLevel="6">
      <c r="A109" s="103"/>
      <c r="B109" s="114" t="s">
        <v>27</v>
      </c>
      <c r="C109" s="115">
        <v>66.3</v>
      </c>
      <c r="D109" s="116">
        <v>58</v>
      </c>
    </row>
    <row r="110" spans="1:4" s="104" customFormat="1" ht="21.95" customHeight="1" outlineLevel="6">
      <c r="A110" s="103"/>
      <c r="B110" s="114" t="s">
        <v>31</v>
      </c>
      <c r="C110" s="115">
        <v>42.8</v>
      </c>
      <c r="D110" s="116">
        <v>37.4</v>
      </c>
    </row>
    <row r="111" spans="1:4" s="104" customFormat="1" ht="21.95" customHeight="1" outlineLevel="6">
      <c r="A111" s="103"/>
      <c r="B111" s="114" t="s">
        <v>32</v>
      </c>
      <c r="C111" s="115">
        <v>66.3</v>
      </c>
      <c r="D111" s="116">
        <v>58</v>
      </c>
    </row>
    <row r="112" spans="1:4" s="104" customFormat="1" ht="21.95" customHeight="1" outlineLevel="6">
      <c r="A112" s="103"/>
      <c r="B112" s="114" t="s">
        <v>157</v>
      </c>
      <c r="C112" s="115">
        <v>125.5</v>
      </c>
      <c r="D112" s="116">
        <v>109.8</v>
      </c>
    </row>
    <row r="113" spans="1:4" s="104" customFormat="1" ht="21.95" customHeight="1" outlineLevel="6">
      <c r="A113" s="103"/>
      <c r="B113" s="114" t="s">
        <v>28</v>
      </c>
      <c r="C113" s="115">
        <v>77.400000000000006</v>
      </c>
      <c r="D113" s="116">
        <v>67.8</v>
      </c>
    </row>
    <row r="114" spans="1:4" s="104" customFormat="1" ht="21.95" customHeight="1" outlineLevel="6">
      <c r="A114" s="103"/>
      <c r="B114" s="114" t="s">
        <v>29</v>
      </c>
      <c r="C114" s="115">
        <v>102.3</v>
      </c>
      <c r="D114" s="116">
        <v>89.5</v>
      </c>
    </row>
    <row r="115" spans="1:4" s="104" customFormat="1" ht="21.95" customHeight="1" outlineLevel="6">
      <c r="A115" s="103"/>
      <c r="B115" s="114" t="s">
        <v>30</v>
      </c>
      <c r="C115" s="115">
        <v>103.8</v>
      </c>
      <c r="D115" s="116">
        <v>90.8</v>
      </c>
    </row>
    <row r="116" spans="1:4" s="104" customFormat="1" ht="12.95" customHeight="1" outlineLevel="5">
      <c r="A116" s="103"/>
      <c r="B116" s="111" t="s">
        <v>178</v>
      </c>
      <c r="C116" s="112"/>
      <c r="D116" s="113"/>
    </row>
    <row r="117" spans="1:4" s="104" customFormat="1" ht="21.95" customHeight="1" outlineLevel="6">
      <c r="A117" s="103"/>
      <c r="B117" s="114" t="s">
        <v>155</v>
      </c>
      <c r="C117" s="115">
        <v>40.6</v>
      </c>
      <c r="D117" s="116">
        <v>35.5</v>
      </c>
    </row>
    <row r="118" spans="1:4" s="104" customFormat="1" ht="21.95" customHeight="1" outlineLevel="6">
      <c r="A118" s="103"/>
      <c r="B118" s="114" t="s">
        <v>152</v>
      </c>
      <c r="C118" s="115">
        <v>58.8</v>
      </c>
      <c r="D118" s="116">
        <v>51.5</v>
      </c>
    </row>
    <row r="119" spans="1:4" s="104" customFormat="1" ht="21.95" customHeight="1" outlineLevel="6">
      <c r="A119" s="103"/>
      <c r="B119" s="114" t="s">
        <v>153</v>
      </c>
      <c r="C119" s="115">
        <v>83.1</v>
      </c>
      <c r="D119" s="116">
        <v>72.7</v>
      </c>
    </row>
    <row r="120" spans="1:4" s="104" customFormat="1" ht="21.95" customHeight="1" outlineLevel="6">
      <c r="A120" s="103"/>
      <c r="B120" s="114" t="s">
        <v>150</v>
      </c>
      <c r="C120" s="115">
        <v>209.3</v>
      </c>
      <c r="D120" s="116">
        <v>183.2</v>
      </c>
    </row>
    <row r="121" spans="1:4" s="104" customFormat="1" ht="21.95" customHeight="1" outlineLevel="6" thickBot="1">
      <c r="A121" s="103"/>
      <c r="B121" s="119" t="s">
        <v>154</v>
      </c>
      <c r="C121" s="120">
        <v>165.9</v>
      </c>
      <c r="D121" s="121">
        <v>145.19999999999999</v>
      </c>
    </row>
  </sheetData>
  <mergeCells count="6">
    <mergeCell ref="B8:B10"/>
    <mergeCell ref="B2:C2"/>
    <mergeCell ref="B3:C3"/>
    <mergeCell ref="B4:C4"/>
    <mergeCell ref="B5:C5"/>
    <mergeCell ref="B6:C6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D37"/>
  <sheetViews>
    <sheetView workbookViewId="0">
      <selection activeCell="C29" sqref="C29"/>
    </sheetView>
  </sheetViews>
  <sheetFormatPr defaultColWidth="8.7109375" defaultRowHeight="11.45" customHeight="1" outlineLevelRow="5"/>
  <cols>
    <col min="1" max="1" width="0.28515625" style="99" customWidth="1"/>
    <col min="2" max="2" width="30.85546875" style="99" customWidth="1"/>
    <col min="3" max="4" width="14" style="99" customWidth="1"/>
    <col min="5" max="16384" width="8.7109375" style="101"/>
  </cols>
  <sheetData>
    <row r="1" spans="1:4" ht="15.95" customHeight="1">
      <c r="B1" s="100" t="s">
        <v>226</v>
      </c>
    </row>
    <row r="2" spans="1:4" ht="11.1" customHeight="1">
      <c r="A2" s="102"/>
      <c r="B2" s="124" t="s">
        <v>227</v>
      </c>
      <c r="C2" s="124"/>
    </row>
    <row r="3" spans="1:4" s="104" customFormat="1" ht="111" customHeight="1">
      <c r="A3" s="103"/>
      <c r="B3" s="124" t="s">
        <v>242</v>
      </c>
      <c r="C3" s="124"/>
    </row>
    <row r="4" spans="1:4" s="104" customFormat="1" ht="11.1" customHeight="1">
      <c r="A4" s="103"/>
      <c r="B4" s="124" t="s">
        <v>229</v>
      </c>
      <c r="C4" s="124"/>
    </row>
    <row r="5" spans="1:4" s="104" customFormat="1" ht="11.1" customHeight="1">
      <c r="A5" s="103"/>
      <c r="B5" s="124" t="s">
        <v>230</v>
      </c>
      <c r="C5" s="124"/>
    </row>
    <row r="6" spans="1:4" s="104" customFormat="1" ht="21.95" customHeight="1">
      <c r="A6" s="103"/>
      <c r="B6" s="124" t="s">
        <v>231</v>
      </c>
      <c r="C6" s="124"/>
    </row>
    <row r="7" spans="1:4" s="99" customFormat="1" ht="5.0999999999999996" customHeight="1" thickBot="1"/>
    <row r="8" spans="1:4" s="99" customFormat="1" ht="12.95" customHeight="1" thickBot="1">
      <c r="A8" s="102"/>
      <c r="B8" s="123" t="s">
        <v>232</v>
      </c>
      <c r="C8" s="105" t="s">
        <v>233</v>
      </c>
      <c r="D8" s="106"/>
    </row>
    <row r="9" spans="1:4" s="99" customFormat="1" ht="38.1" customHeight="1" thickBot="1">
      <c r="B9" s="123"/>
      <c r="C9" s="107" t="s">
        <v>234</v>
      </c>
      <c r="D9" s="108" t="s">
        <v>235</v>
      </c>
    </row>
    <row r="10" spans="1:4" s="99" customFormat="1" ht="12.95" customHeight="1" thickBot="1">
      <c r="B10" s="123"/>
      <c r="C10" s="109" t="s">
        <v>236</v>
      </c>
      <c r="D10" s="110" t="s">
        <v>236</v>
      </c>
    </row>
    <row r="11" spans="1:4" s="104" customFormat="1" ht="12.95" customHeight="1">
      <c r="A11" s="103"/>
      <c r="B11" s="111" t="s">
        <v>237</v>
      </c>
      <c r="C11" s="112"/>
      <c r="D11" s="113"/>
    </row>
    <row r="12" spans="1:4" s="104" customFormat="1" ht="12.95" customHeight="1" outlineLevel="1">
      <c r="A12" s="103"/>
      <c r="B12" s="111" t="s">
        <v>243</v>
      </c>
      <c r="C12" s="112"/>
      <c r="D12" s="113"/>
    </row>
    <row r="13" spans="1:4" s="104" customFormat="1" ht="12.95" customHeight="1" outlineLevel="2">
      <c r="A13" s="103"/>
      <c r="B13" s="111" t="s">
        <v>244</v>
      </c>
      <c r="C13" s="112"/>
      <c r="D13" s="113"/>
    </row>
    <row r="14" spans="1:4" s="104" customFormat="1" ht="12.95" customHeight="1" outlineLevel="3">
      <c r="A14" s="103"/>
      <c r="B14" s="111" t="s">
        <v>245</v>
      </c>
      <c r="C14" s="112"/>
      <c r="D14" s="113"/>
    </row>
    <row r="15" spans="1:4" s="104" customFormat="1" ht="21.95" customHeight="1" outlineLevel="4">
      <c r="A15" s="103"/>
      <c r="B15" s="114" t="s">
        <v>172</v>
      </c>
      <c r="C15" s="115">
        <v>76.3</v>
      </c>
      <c r="D15" s="116">
        <v>66.7</v>
      </c>
    </row>
    <row r="16" spans="1:4" s="104" customFormat="1" ht="12.95" customHeight="1" outlineLevel="2">
      <c r="A16" s="103"/>
      <c r="B16" s="111" t="s">
        <v>246</v>
      </c>
      <c r="C16" s="112"/>
      <c r="D16" s="113"/>
    </row>
    <row r="17" spans="1:4" s="104" customFormat="1" ht="12.95" customHeight="1" outlineLevel="3">
      <c r="A17" s="103"/>
      <c r="B17" s="111" t="s">
        <v>223</v>
      </c>
      <c r="C17" s="112"/>
      <c r="D17" s="113"/>
    </row>
    <row r="18" spans="1:4" s="104" customFormat="1" ht="21.95" customHeight="1" outlineLevel="4">
      <c r="A18" s="103"/>
      <c r="B18" s="114" t="s">
        <v>224</v>
      </c>
      <c r="C18" s="115">
        <v>186.7</v>
      </c>
      <c r="D18" s="116">
        <v>163.4</v>
      </c>
    </row>
    <row r="19" spans="1:4" s="104" customFormat="1" ht="21.95" customHeight="1" outlineLevel="4">
      <c r="A19" s="103"/>
      <c r="B19" s="114" t="s">
        <v>225</v>
      </c>
      <c r="C19" s="115">
        <v>193.1</v>
      </c>
      <c r="D19" s="116">
        <v>169</v>
      </c>
    </row>
    <row r="20" spans="1:4" s="104" customFormat="1" ht="12.95" customHeight="1" outlineLevel="3">
      <c r="A20" s="103"/>
      <c r="B20" s="111" t="s">
        <v>1</v>
      </c>
      <c r="C20" s="112"/>
      <c r="D20" s="113"/>
    </row>
    <row r="21" spans="1:4" s="104" customFormat="1" ht="21.95" customHeight="1" outlineLevel="4">
      <c r="A21" s="103"/>
      <c r="B21" s="114" t="s">
        <v>2</v>
      </c>
      <c r="C21" s="115">
        <v>113.3</v>
      </c>
      <c r="D21" s="116">
        <v>99.1</v>
      </c>
    </row>
    <row r="22" spans="1:4" s="104" customFormat="1" ht="21.95" customHeight="1" outlineLevel="4">
      <c r="A22" s="103"/>
      <c r="B22" s="114" t="s">
        <v>3</v>
      </c>
      <c r="C22" s="115">
        <v>75.2</v>
      </c>
      <c r="D22" s="116">
        <v>65.8</v>
      </c>
    </row>
    <row r="23" spans="1:4" s="104" customFormat="1" ht="21.95" customHeight="1" outlineLevel="4">
      <c r="A23" s="103"/>
      <c r="B23" s="114" t="s">
        <v>123</v>
      </c>
      <c r="C23" s="115">
        <v>117.1</v>
      </c>
      <c r="D23" s="116">
        <v>102.5</v>
      </c>
    </row>
    <row r="24" spans="1:4" s="104" customFormat="1" ht="12.95" customHeight="1" outlineLevel="3">
      <c r="A24" s="103"/>
      <c r="B24" s="111" t="s">
        <v>4</v>
      </c>
      <c r="C24" s="112"/>
      <c r="D24" s="113"/>
    </row>
    <row r="25" spans="1:4" s="104" customFormat="1" ht="21.95" customHeight="1" outlineLevel="4">
      <c r="A25" s="103"/>
      <c r="B25" s="114" t="s">
        <v>5</v>
      </c>
      <c r="C25" s="115">
        <v>140</v>
      </c>
      <c r="D25" s="116">
        <v>122.5</v>
      </c>
    </row>
    <row r="26" spans="1:4" s="104" customFormat="1" ht="21.95" customHeight="1" outlineLevel="4">
      <c r="A26" s="103"/>
      <c r="B26" s="114" t="s">
        <v>6</v>
      </c>
      <c r="C26" s="115">
        <v>95</v>
      </c>
      <c r="D26" s="116">
        <v>83.1</v>
      </c>
    </row>
    <row r="27" spans="1:4" s="104" customFormat="1" ht="24" customHeight="1" outlineLevel="3">
      <c r="A27" s="103"/>
      <c r="B27" s="111" t="s">
        <v>124</v>
      </c>
      <c r="C27" s="112"/>
      <c r="D27" s="113"/>
    </row>
    <row r="28" spans="1:4" s="104" customFormat="1" ht="21.95" customHeight="1" outlineLevel="4">
      <c r="A28" s="103"/>
      <c r="B28" s="114" t="s">
        <v>125</v>
      </c>
      <c r="C28" s="115">
        <v>102</v>
      </c>
      <c r="D28" s="116">
        <v>102</v>
      </c>
    </row>
    <row r="29" spans="1:4" s="104" customFormat="1" ht="21.95" customHeight="1" outlineLevel="4">
      <c r="A29" s="103"/>
      <c r="B29" s="114" t="s">
        <v>126</v>
      </c>
      <c r="C29" s="115">
        <v>102</v>
      </c>
      <c r="D29" s="116">
        <v>102</v>
      </c>
    </row>
    <row r="30" spans="1:4" s="104" customFormat="1" ht="12.95" customHeight="1" outlineLevel="3">
      <c r="A30" s="103"/>
      <c r="B30" s="111" t="s">
        <v>247</v>
      </c>
      <c r="C30" s="112"/>
      <c r="D30" s="113"/>
    </row>
    <row r="31" spans="1:4" s="104" customFormat="1" ht="12.95" customHeight="1" outlineLevel="4">
      <c r="A31" s="103"/>
      <c r="B31" s="111" t="s">
        <v>248</v>
      </c>
      <c r="C31" s="112"/>
      <c r="D31" s="113"/>
    </row>
    <row r="32" spans="1:4" s="104" customFormat="1" ht="21.95" customHeight="1" outlineLevel="5">
      <c r="A32" s="103"/>
      <c r="B32" s="114" t="s">
        <v>127</v>
      </c>
      <c r="C32" s="115">
        <v>47.4</v>
      </c>
      <c r="D32" s="116">
        <v>47.4</v>
      </c>
    </row>
    <row r="33" spans="1:4" s="104" customFormat="1" ht="21.95" customHeight="1" outlineLevel="5">
      <c r="A33" s="103"/>
      <c r="B33" s="114" t="s">
        <v>7</v>
      </c>
      <c r="C33" s="115">
        <v>86.4</v>
      </c>
      <c r="D33" s="116">
        <v>75.599999999999994</v>
      </c>
    </row>
    <row r="34" spans="1:4" s="104" customFormat="1" ht="21.95" customHeight="1" outlineLevel="5">
      <c r="A34" s="103"/>
      <c r="B34" s="114" t="s">
        <v>8</v>
      </c>
      <c r="C34" s="115">
        <v>58.8</v>
      </c>
      <c r="D34" s="116">
        <v>51.5</v>
      </c>
    </row>
    <row r="35" spans="1:4" s="104" customFormat="1" ht="21.95" customHeight="1" outlineLevel="5">
      <c r="A35" s="103"/>
      <c r="B35" s="114" t="s">
        <v>128</v>
      </c>
      <c r="C35" s="115">
        <v>99</v>
      </c>
      <c r="D35" s="116">
        <v>99</v>
      </c>
    </row>
    <row r="36" spans="1:4" s="104" customFormat="1" ht="21.95" customHeight="1" outlineLevel="5">
      <c r="A36" s="103"/>
      <c r="B36" s="114" t="s">
        <v>129</v>
      </c>
      <c r="C36" s="115">
        <v>102.4</v>
      </c>
      <c r="D36" s="116">
        <v>102.4</v>
      </c>
    </row>
    <row r="37" spans="1:4" s="104" customFormat="1" ht="21.95" customHeight="1" outlineLevel="5" thickBot="1">
      <c r="A37" s="103"/>
      <c r="B37" s="119" t="s">
        <v>130</v>
      </c>
      <c r="C37" s="120">
        <v>58.8</v>
      </c>
      <c r="D37" s="121">
        <v>51.5</v>
      </c>
    </row>
  </sheetData>
  <mergeCells count="6">
    <mergeCell ref="B8:B10"/>
    <mergeCell ref="B2:C2"/>
    <mergeCell ref="B3:C3"/>
    <mergeCell ref="B4:C4"/>
    <mergeCell ref="B5:C5"/>
    <mergeCell ref="B6:C6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D31"/>
  <sheetViews>
    <sheetView topLeftCell="A4" workbookViewId="0"/>
  </sheetViews>
  <sheetFormatPr defaultColWidth="8.7109375" defaultRowHeight="11.45" customHeight="1" outlineLevelRow="5"/>
  <cols>
    <col min="1" max="1" width="0.28515625" style="99" customWidth="1"/>
    <col min="2" max="2" width="30.85546875" style="99" customWidth="1"/>
    <col min="3" max="4" width="14" style="99" customWidth="1"/>
    <col min="5" max="16384" width="8.7109375" style="101"/>
  </cols>
  <sheetData>
    <row r="1" spans="1:4" ht="15.95" customHeight="1">
      <c r="B1" s="100" t="s">
        <v>226</v>
      </c>
    </row>
    <row r="2" spans="1:4" ht="11.1" customHeight="1">
      <c r="A2" s="102"/>
      <c r="B2" s="124" t="s">
        <v>227</v>
      </c>
      <c r="C2" s="124"/>
    </row>
    <row r="3" spans="1:4" s="104" customFormat="1" ht="99.95" customHeight="1">
      <c r="A3" s="103"/>
      <c r="B3" s="124" t="s">
        <v>249</v>
      </c>
      <c r="C3" s="124"/>
    </row>
    <row r="4" spans="1:4" s="104" customFormat="1" ht="11.1" customHeight="1">
      <c r="A4" s="103"/>
      <c r="B4" s="124" t="s">
        <v>229</v>
      </c>
      <c r="C4" s="124"/>
    </row>
    <row r="5" spans="1:4" s="104" customFormat="1" ht="11.1" customHeight="1">
      <c r="A5" s="103"/>
      <c r="B5" s="124" t="s">
        <v>230</v>
      </c>
      <c r="C5" s="124"/>
    </row>
    <row r="6" spans="1:4" s="104" customFormat="1" ht="21.95" customHeight="1">
      <c r="A6" s="103"/>
      <c r="B6" s="124" t="s">
        <v>231</v>
      </c>
      <c r="C6" s="124"/>
    </row>
    <row r="7" spans="1:4" s="99" customFormat="1" ht="5.0999999999999996" customHeight="1" thickBot="1"/>
    <row r="8" spans="1:4" s="99" customFormat="1" ht="12.95" customHeight="1" thickBot="1">
      <c r="A8" s="102"/>
      <c r="B8" s="123" t="s">
        <v>232</v>
      </c>
      <c r="C8" s="105" t="s">
        <v>233</v>
      </c>
      <c r="D8" s="106"/>
    </row>
    <row r="9" spans="1:4" s="99" customFormat="1" ht="38.1" customHeight="1" thickBot="1">
      <c r="B9" s="123"/>
      <c r="C9" s="107" t="s">
        <v>234</v>
      </c>
      <c r="D9" s="108" t="s">
        <v>235</v>
      </c>
    </row>
    <row r="10" spans="1:4" s="99" customFormat="1" ht="12.95" customHeight="1" thickBot="1">
      <c r="B10" s="123"/>
      <c r="C10" s="109" t="s">
        <v>236</v>
      </c>
      <c r="D10" s="110" t="s">
        <v>236</v>
      </c>
    </row>
    <row r="11" spans="1:4" s="104" customFormat="1" ht="12.95" customHeight="1">
      <c r="A11" s="103"/>
      <c r="B11" s="111" t="s">
        <v>237</v>
      </c>
      <c r="C11" s="112"/>
      <c r="D11" s="113"/>
    </row>
    <row r="12" spans="1:4" s="104" customFormat="1" ht="12.95" customHeight="1" outlineLevel="1">
      <c r="A12" s="103"/>
      <c r="B12" s="111" t="s">
        <v>243</v>
      </c>
      <c r="C12" s="112"/>
      <c r="D12" s="113"/>
    </row>
    <row r="13" spans="1:4" s="104" customFormat="1" ht="12.95" customHeight="1" outlineLevel="2">
      <c r="A13" s="103"/>
      <c r="B13" s="111" t="s">
        <v>131</v>
      </c>
      <c r="C13" s="112"/>
      <c r="D13" s="113"/>
    </row>
    <row r="14" spans="1:4" s="104" customFormat="1" ht="12.95" customHeight="1" outlineLevel="3">
      <c r="A14" s="103"/>
      <c r="B14" s="111" t="s">
        <v>106</v>
      </c>
      <c r="C14" s="112"/>
      <c r="D14" s="113"/>
    </row>
    <row r="15" spans="1:4" s="104" customFormat="1" ht="21.95" customHeight="1" outlineLevel="4">
      <c r="A15" s="103"/>
      <c r="B15" s="114" t="s">
        <v>107</v>
      </c>
      <c r="C15" s="115">
        <v>240</v>
      </c>
      <c r="D15" s="116">
        <v>210</v>
      </c>
    </row>
    <row r="16" spans="1:4" s="104" customFormat="1" ht="12.95" customHeight="1" outlineLevel="3">
      <c r="A16" s="103"/>
      <c r="B16" s="111" t="s">
        <v>108</v>
      </c>
      <c r="C16" s="112"/>
      <c r="D16" s="113"/>
    </row>
    <row r="17" spans="1:4" s="104" customFormat="1" ht="21.95" customHeight="1" outlineLevel="4">
      <c r="A17" s="103"/>
      <c r="B17" s="114" t="s">
        <v>50</v>
      </c>
      <c r="C17" s="115">
        <v>367.4</v>
      </c>
      <c r="D17" s="116">
        <v>321.5</v>
      </c>
    </row>
    <row r="18" spans="1:4" s="104" customFormat="1" ht="21.95" customHeight="1" outlineLevel="4">
      <c r="A18" s="103"/>
      <c r="B18" s="114" t="s">
        <v>33</v>
      </c>
      <c r="C18" s="115">
        <v>227</v>
      </c>
      <c r="D18" s="116">
        <v>198.6</v>
      </c>
    </row>
    <row r="19" spans="1:4" s="104" customFormat="1" ht="21.95" customHeight="1" outlineLevel="4">
      <c r="A19" s="103"/>
      <c r="B19" s="114" t="s">
        <v>111</v>
      </c>
      <c r="C19" s="115">
        <v>231.2</v>
      </c>
      <c r="D19" s="116">
        <v>202.3</v>
      </c>
    </row>
    <row r="20" spans="1:4" s="104" customFormat="1" ht="21.95" customHeight="1" outlineLevel="4">
      <c r="A20" s="103"/>
      <c r="B20" s="114" t="s">
        <v>34</v>
      </c>
      <c r="C20" s="115">
        <v>398.1</v>
      </c>
      <c r="D20" s="116">
        <v>348.3</v>
      </c>
    </row>
    <row r="21" spans="1:4" s="104" customFormat="1" ht="21.95" customHeight="1" outlineLevel="4">
      <c r="A21" s="103"/>
      <c r="B21" s="114" t="s">
        <v>36</v>
      </c>
      <c r="C21" s="115">
        <v>300.5</v>
      </c>
      <c r="D21" s="116">
        <v>262.89999999999998</v>
      </c>
    </row>
    <row r="22" spans="1:4" s="104" customFormat="1" ht="21.95" customHeight="1" outlineLevel="4">
      <c r="A22" s="103"/>
      <c r="B22" s="114" t="s">
        <v>35</v>
      </c>
      <c r="C22" s="115">
        <v>225.3</v>
      </c>
      <c r="D22" s="116">
        <v>197.1</v>
      </c>
    </row>
    <row r="23" spans="1:4" s="104" customFormat="1" ht="21.95" customHeight="1" outlineLevel="4">
      <c r="A23" s="103"/>
      <c r="B23" s="114" t="s">
        <v>109</v>
      </c>
      <c r="C23" s="115">
        <v>398.1</v>
      </c>
      <c r="D23" s="116">
        <v>348.3</v>
      </c>
    </row>
    <row r="24" spans="1:4" s="104" customFormat="1" ht="21.95" customHeight="1" outlineLevel="4">
      <c r="A24" s="103"/>
      <c r="B24" s="114" t="s">
        <v>110</v>
      </c>
      <c r="C24" s="115">
        <v>453.6</v>
      </c>
      <c r="D24" s="116">
        <v>396.9</v>
      </c>
    </row>
    <row r="25" spans="1:4" s="104" customFormat="1" ht="21.95" customHeight="1" outlineLevel="4">
      <c r="A25" s="103"/>
      <c r="B25" s="114" t="s">
        <v>112</v>
      </c>
      <c r="C25" s="115">
        <v>142.6</v>
      </c>
      <c r="D25" s="116">
        <v>142.6</v>
      </c>
    </row>
    <row r="26" spans="1:4" s="104" customFormat="1" ht="12.95" customHeight="1" outlineLevel="3">
      <c r="A26" s="103"/>
      <c r="B26" s="111" t="s">
        <v>250</v>
      </c>
      <c r="C26" s="112"/>
      <c r="D26" s="113"/>
    </row>
    <row r="27" spans="1:4" s="104" customFormat="1" ht="12.95" customHeight="1" outlineLevel="4">
      <c r="A27" s="103"/>
      <c r="B27" s="111" t="s">
        <v>251</v>
      </c>
      <c r="C27" s="112"/>
      <c r="D27" s="113"/>
    </row>
    <row r="28" spans="1:4" s="104" customFormat="1" ht="21.95" customHeight="1" outlineLevel="5">
      <c r="A28" s="103"/>
      <c r="B28" s="114" t="s">
        <v>51</v>
      </c>
      <c r="C28" s="115">
        <v>300</v>
      </c>
      <c r="D28" s="116">
        <v>270</v>
      </c>
    </row>
    <row r="29" spans="1:4" s="104" customFormat="1" ht="21.95" customHeight="1" outlineLevel="5">
      <c r="A29" s="103"/>
      <c r="B29" s="114" t="s">
        <v>52</v>
      </c>
      <c r="C29" s="115">
        <v>312.5</v>
      </c>
      <c r="D29" s="116">
        <v>280</v>
      </c>
    </row>
    <row r="30" spans="1:4" s="104" customFormat="1" ht="21.95" customHeight="1" outlineLevel="5">
      <c r="A30" s="103"/>
      <c r="B30" s="114" t="s">
        <v>114</v>
      </c>
      <c r="C30" s="115">
        <v>300</v>
      </c>
      <c r="D30" s="116">
        <v>270</v>
      </c>
    </row>
    <row r="31" spans="1:4" s="104" customFormat="1" ht="21.95" customHeight="1" outlineLevel="5" thickBot="1">
      <c r="A31" s="103"/>
      <c r="B31" s="119" t="s">
        <v>115</v>
      </c>
      <c r="C31" s="120">
        <v>300</v>
      </c>
      <c r="D31" s="121">
        <v>270</v>
      </c>
    </row>
  </sheetData>
  <mergeCells count="6">
    <mergeCell ref="B8:B10"/>
    <mergeCell ref="B2:C2"/>
    <mergeCell ref="B3:C3"/>
    <mergeCell ref="B4:C4"/>
    <mergeCell ref="B5:C5"/>
    <mergeCell ref="B6:C6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dimension ref="A1:C96"/>
  <sheetViews>
    <sheetView workbookViewId="0">
      <selection activeCell="C2" sqref="C2"/>
    </sheetView>
  </sheetViews>
  <sheetFormatPr defaultRowHeight="15"/>
  <cols>
    <col min="1" max="1" width="44.140625" bestFit="1" customWidth="1"/>
    <col min="2" max="2" width="50" bestFit="1" customWidth="1"/>
  </cols>
  <sheetData>
    <row r="1" spans="1:3">
      <c r="A1" t="s">
        <v>121</v>
      </c>
      <c r="B1" t="s">
        <v>136</v>
      </c>
      <c r="C1" t="s">
        <v>173</v>
      </c>
    </row>
    <row r="2" spans="1:3">
      <c r="A2" s="25" t="s">
        <v>122</v>
      </c>
      <c r="B2" s="25" t="s">
        <v>126</v>
      </c>
      <c r="C2" s="25" t="s">
        <v>91</v>
      </c>
    </row>
    <row r="3" spans="1:3">
      <c r="A3" s="25" t="s">
        <v>50</v>
      </c>
      <c r="B3" s="25" t="s">
        <v>125</v>
      </c>
      <c r="C3" s="25" t="s">
        <v>102</v>
      </c>
    </row>
    <row r="4" spans="1:3">
      <c r="A4" s="25" t="s">
        <v>112</v>
      </c>
      <c r="B4" s="25" t="s">
        <v>129</v>
      </c>
      <c r="C4" s="25" t="s">
        <v>101</v>
      </c>
    </row>
    <row r="5" spans="1:3">
      <c r="A5" s="25" t="s">
        <v>111</v>
      </c>
      <c r="B5" s="25" t="s">
        <v>128</v>
      </c>
      <c r="C5" s="25" t="s">
        <v>103</v>
      </c>
    </row>
    <row r="6" spans="1:3">
      <c r="A6" s="25" t="s">
        <v>33</v>
      </c>
      <c r="B6" s="25" t="s">
        <v>127</v>
      </c>
      <c r="C6" s="25" t="s">
        <v>137</v>
      </c>
    </row>
    <row r="7" spans="1:3">
      <c r="A7" s="25" t="s">
        <v>109</v>
      </c>
      <c r="B7" s="25" t="s">
        <v>7</v>
      </c>
      <c r="C7" s="25" t="s">
        <v>104</v>
      </c>
    </row>
    <row r="8" spans="1:3">
      <c r="A8" s="25" t="s">
        <v>34</v>
      </c>
      <c r="B8" s="25" t="s">
        <v>8</v>
      </c>
      <c r="C8" s="25" t="s">
        <v>105</v>
      </c>
    </row>
    <row r="9" spans="1:3">
      <c r="A9" s="25" t="s">
        <v>35</v>
      </c>
      <c r="B9" s="25" t="s">
        <v>130</v>
      </c>
      <c r="C9" s="25" t="s">
        <v>97</v>
      </c>
    </row>
    <row r="10" spans="1:3">
      <c r="A10" s="25" t="s">
        <v>36</v>
      </c>
      <c r="B10" s="25" t="s">
        <v>5</v>
      </c>
      <c r="C10" s="25" t="s">
        <v>96</v>
      </c>
    </row>
    <row r="11" spans="1:3">
      <c r="A11" s="25" t="s">
        <v>110</v>
      </c>
      <c r="B11" s="25" t="s">
        <v>6</v>
      </c>
      <c r="C11" s="25" t="s">
        <v>98</v>
      </c>
    </row>
    <row r="12" spans="1:3">
      <c r="A12" s="25" t="s">
        <v>51</v>
      </c>
      <c r="B12" s="25" t="s">
        <v>2</v>
      </c>
      <c r="C12" s="25" t="s">
        <v>99</v>
      </c>
    </row>
    <row r="13" spans="1:3">
      <c r="A13" s="25" t="s">
        <v>52</v>
      </c>
      <c r="B13" s="25" t="s">
        <v>123</v>
      </c>
      <c r="C13" s="25" t="s">
        <v>93</v>
      </c>
    </row>
    <row r="14" spans="1:3">
      <c r="A14" s="25" t="s">
        <v>114</v>
      </c>
      <c r="B14" s="25" t="s">
        <v>3</v>
      </c>
      <c r="C14" s="25" t="s">
        <v>138</v>
      </c>
    </row>
    <row r="15" spans="1:3">
      <c r="A15" s="25" t="s">
        <v>115</v>
      </c>
      <c r="B15" s="25" t="s">
        <v>134</v>
      </c>
      <c r="C15" s="25" t="s">
        <v>139</v>
      </c>
    </row>
    <row r="16" spans="1:3">
      <c r="A16" s="25" t="s">
        <v>107</v>
      </c>
      <c r="B16" s="25" t="s">
        <v>135</v>
      </c>
      <c r="C16" s="25" t="s">
        <v>140</v>
      </c>
    </row>
    <row r="17" spans="3:3">
      <c r="C17" s="25" t="s">
        <v>15</v>
      </c>
    </row>
    <row r="18" spans="3:3">
      <c r="C18" s="25" t="s">
        <v>141</v>
      </c>
    </row>
    <row r="19" spans="3:3">
      <c r="C19" s="25" t="s">
        <v>142</v>
      </c>
    </row>
    <row r="20" spans="3:3">
      <c r="C20" s="25" t="s">
        <v>17</v>
      </c>
    </row>
    <row r="21" spans="3:3">
      <c r="C21" s="25" t="s">
        <v>18</v>
      </c>
    </row>
    <row r="22" spans="3:3">
      <c r="C22" s="25" t="s">
        <v>16</v>
      </c>
    </row>
    <row r="23" spans="3:3">
      <c r="C23" s="25" t="s">
        <v>143</v>
      </c>
    </row>
    <row r="24" spans="3:3">
      <c r="C24" s="25" t="s">
        <v>19</v>
      </c>
    </row>
    <row r="25" spans="3:3">
      <c r="C25" s="25" t="s">
        <v>20</v>
      </c>
    </row>
    <row r="26" spans="3:3">
      <c r="C26" s="25" t="s">
        <v>144</v>
      </c>
    </row>
    <row r="27" spans="3:3">
      <c r="C27" s="25" t="s">
        <v>26</v>
      </c>
    </row>
    <row r="28" spans="3:3">
      <c r="C28" s="25" t="s">
        <v>145</v>
      </c>
    </row>
    <row r="29" spans="3:3">
      <c r="C29" s="25" t="s">
        <v>146</v>
      </c>
    </row>
    <row r="30" spans="3:3">
      <c r="C30" s="25" t="s">
        <v>147</v>
      </c>
    </row>
    <row r="31" spans="3:3">
      <c r="C31" s="25" t="s">
        <v>148</v>
      </c>
    </row>
    <row r="32" spans="3:3">
      <c r="C32" s="25" t="s">
        <v>149</v>
      </c>
    </row>
    <row r="33" spans="3:3">
      <c r="C33" s="25" t="s">
        <v>150</v>
      </c>
    </row>
    <row r="34" spans="3:3">
      <c r="C34" s="25" t="s">
        <v>151</v>
      </c>
    </row>
    <row r="35" spans="3:3">
      <c r="C35" s="25" t="s">
        <v>152</v>
      </c>
    </row>
    <row r="36" spans="3:3">
      <c r="C36" s="25" t="s">
        <v>153</v>
      </c>
    </row>
    <row r="37" spans="3:3">
      <c r="C37" s="25" t="s">
        <v>154</v>
      </c>
    </row>
    <row r="38" spans="3:3">
      <c r="C38" s="25" t="s">
        <v>155</v>
      </c>
    </row>
    <row r="39" spans="3:3">
      <c r="C39" s="25" t="s">
        <v>27</v>
      </c>
    </row>
    <row r="40" spans="3:3">
      <c r="C40" s="25" t="s">
        <v>156</v>
      </c>
    </row>
    <row r="41" spans="3:3">
      <c r="C41" s="25" t="s">
        <v>32</v>
      </c>
    </row>
    <row r="42" spans="3:3">
      <c r="C42" s="25" t="s">
        <v>28</v>
      </c>
    </row>
    <row r="43" spans="3:3">
      <c r="C43" s="25" t="s">
        <v>29</v>
      </c>
    </row>
    <row r="44" spans="3:3">
      <c r="C44" s="25" t="s">
        <v>30</v>
      </c>
    </row>
    <row r="45" spans="3:3">
      <c r="C45" s="25" t="s">
        <v>157</v>
      </c>
    </row>
    <row r="46" spans="3:3">
      <c r="C46" s="25" t="s">
        <v>31</v>
      </c>
    </row>
    <row r="47" spans="3:3">
      <c r="C47" s="25" t="s">
        <v>21</v>
      </c>
    </row>
    <row r="48" spans="3:3">
      <c r="C48" s="25" t="s">
        <v>158</v>
      </c>
    </row>
    <row r="49" spans="3:3">
      <c r="C49" s="25" t="s">
        <v>159</v>
      </c>
    </row>
    <row r="50" spans="3:3">
      <c r="C50" s="25" t="s">
        <v>160</v>
      </c>
    </row>
    <row r="51" spans="3:3">
      <c r="C51" s="25" t="s">
        <v>161</v>
      </c>
    </row>
    <row r="52" spans="3:3">
      <c r="C52" s="25" t="s">
        <v>162</v>
      </c>
    </row>
    <row r="53" spans="3:3">
      <c r="C53" s="25" t="s">
        <v>163</v>
      </c>
    </row>
    <row r="54" spans="3:3">
      <c r="C54" s="25" t="s">
        <v>164</v>
      </c>
    </row>
    <row r="55" spans="3:3">
      <c r="C55" s="25" t="s">
        <v>165</v>
      </c>
    </row>
    <row r="56" spans="3:3">
      <c r="C56" s="25" t="s">
        <v>166</v>
      </c>
    </row>
    <row r="57" spans="3:3">
      <c r="C57" s="25" t="s">
        <v>22</v>
      </c>
    </row>
    <row r="58" spans="3:3">
      <c r="C58" s="25" t="s">
        <v>25</v>
      </c>
    </row>
    <row r="59" spans="3:3">
      <c r="C59" s="25" t="s">
        <v>24</v>
      </c>
    </row>
    <row r="60" spans="3:3">
      <c r="C60" s="25" t="s">
        <v>23</v>
      </c>
    </row>
    <row r="61" spans="3:3">
      <c r="C61" s="25" t="s">
        <v>167</v>
      </c>
    </row>
    <row r="62" spans="3:3">
      <c r="C62" s="25" t="s">
        <v>11</v>
      </c>
    </row>
    <row r="63" spans="3:3">
      <c r="C63" s="25" t="s">
        <v>12</v>
      </c>
    </row>
    <row r="64" spans="3:3">
      <c r="C64" s="25" t="s">
        <v>87</v>
      </c>
    </row>
    <row r="65" spans="3:3">
      <c r="C65" s="25" t="s">
        <v>168</v>
      </c>
    </row>
    <row r="66" spans="3:3">
      <c r="C66" s="25" t="s">
        <v>69</v>
      </c>
    </row>
    <row r="67" spans="3:3">
      <c r="C67" s="25" t="s">
        <v>169</v>
      </c>
    </row>
    <row r="68" spans="3:3">
      <c r="C68" s="25" t="s">
        <v>63</v>
      </c>
    </row>
    <row r="69" spans="3:3">
      <c r="C69" s="25" t="s">
        <v>65</v>
      </c>
    </row>
    <row r="70" spans="3:3">
      <c r="C70" s="25" t="s">
        <v>64</v>
      </c>
    </row>
    <row r="71" spans="3:3">
      <c r="C71" s="25" t="s">
        <v>66</v>
      </c>
    </row>
    <row r="72" spans="3:3">
      <c r="C72" s="25" t="s">
        <v>68</v>
      </c>
    </row>
    <row r="73" spans="3:3">
      <c r="C73" s="25" t="s">
        <v>62</v>
      </c>
    </row>
    <row r="74" spans="3:3">
      <c r="C74" s="25" t="s">
        <v>67</v>
      </c>
    </row>
    <row r="75" spans="3:3">
      <c r="C75" s="25" t="s">
        <v>170</v>
      </c>
    </row>
    <row r="76" spans="3:3">
      <c r="C76" s="25" t="s">
        <v>85</v>
      </c>
    </row>
    <row r="77" spans="3:3">
      <c r="C77" s="25" t="s">
        <v>84</v>
      </c>
    </row>
    <row r="78" spans="3:3">
      <c r="C78" s="25" t="s">
        <v>76</v>
      </c>
    </row>
    <row r="79" spans="3:3">
      <c r="C79" s="25" t="s">
        <v>77</v>
      </c>
    </row>
    <row r="80" spans="3:3">
      <c r="C80" s="25" t="s">
        <v>81</v>
      </c>
    </row>
    <row r="81" spans="3:3">
      <c r="C81" s="25" t="s">
        <v>82</v>
      </c>
    </row>
    <row r="82" spans="3:3">
      <c r="C82" s="25" t="s">
        <v>73</v>
      </c>
    </row>
    <row r="83" spans="3:3">
      <c r="C83" s="25" t="s">
        <v>83</v>
      </c>
    </row>
    <row r="84" spans="3:3">
      <c r="C84" s="25" t="s">
        <v>171</v>
      </c>
    </row>
    <row r="85" spans="3:3">
      <c r="C85" s="25" t="s">
        <v>71</v>
      </c>
    </row>
    <row r="86" spans="3:3">
      <c r="C86" s="25" t="s">
        <v>74</v>
      </c>
    </row>
    <row r="87" spans="3:3">
      <c r="C87" s="25" t="s">
        <v>80</v>
      </c>
    </row>
    <row r="88" spans="3:3">
      <c r="C88" s="25" t="s">
        <v>75</v>
      </c>
    </row>
    <row r="89" spans="3:3">
      <c r="C89" s="25" t="s">
        <v>72</v>
      </c>
    </row>
    <row r="90" spans="3:3">
      <c r="C90" s="25" t="s">
        <v>78</v>
      </c>
    </row>
    <row r="91" spans="3:3">
      <c r="C91" s="25" t="s">
        <v>79</v>
      </c>
    </row>
    <row r="92" spans="3:3">
      <c r="C92" s="25" t="s">
        <v>89</v>
      </c>
    </row>
    <row r="93" spans="3:3">
      <c r="C93" s="25" t="s">
        <v>60</v>
      </c>
    </row>
    <row r="94" spans="3:3">
      <c r="C94" s="25" t="s">
        <v>59</v>
      </c>
    </row>
    <row r="95" spans="3:3">
      <c r="C95" s="25" t="s">
        <v>58</v>
      </c>
    </row>
    <row r="96" spans="3:3">
      <c r="C96" s="25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махровые изделия</vt:lpstr>
      <vt:lpstr>ткани</vt:lpstr>
      <vt:lpstr>ткани мебельные</vt:lpstr>
      <vt:lpstr>Авангард махра</vt:lpstr>
      <vt:lpstr>Авангард легкие</vt:lpstr>
      <vt:lpstr>Авангард мебель</vt:lpstr>
      <vt:lpstr>Лист1</vt:lpstr>
      <vt:lpstr>'махровые изделия'!Заголовки_для_печати</vt:lpstr>
      <vt:lpstr>ткани!Заголовки_для_печати</vt:lpstr>
      <vt:lpstr>'ткани мебельные'!Заголовки_для_печати</vt:lpstr>
      <vt:lpstr>ткани!Область_печати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lukhanin_alexey</cp:lastModifiedBy>
  <cp:lastPrinted>2016-02-20T06:28:21Z</cp:lastPrinted>
  <dcterms:created xsi:type="dcterms:W3CDTF">2015-08-20T15:02:41Z</dcterms:created>
  <dcterms:modified xsi:type="dcterms:W3CDTF">2016-05-30T06:21:33Z</dcterms:modified>
</cp:coreProperties>
</file>