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0" activeTab="6"/>
  </bookViews>
  <sheets>
    <sheet name="карамель" sheetId="1" r:id="rId1"/>
    <sheet name="мармелад" sheetId="2" r:id="rId2"/>
    <sheet name="зефир" sheetId="3" r:id="rId3"/>
    <sheet name="вафли" sheetId="4" r:id="rId4"/>
    <sheet name="пастила" sheetId="5" r:id="rId5"/>
    <sheet name="пирожные" sheetId="6" r:id="rId6"/>
    <sheet name="конфеты" sheetId="7" r:id="rId7"/>
  </sheets>
  <definedNames>
    <definedName name="_xlnm.Print_Area" localSheetId="0">'карамель'!$A$1:$N$110</definedName>
    <definedName name="_xlnm.Print_Area" localSheetId="6">'конфеты'!$A$1:$O$11</definedName>
    <definedName name="_xlnm.Print_Area" localSheetId="5">'пирожные'!$A$1:$G$60</definedName>
  </definedNames>
  <calcPr fullCalcOnLoad="1"/>
</workbook>
</file>

<file path=xl/sharedStrings.xml><?xml version="1.0" encoding="utf-8"?>
<sst xmlns="http://schemas.openxmlformats.org/spreadsheetml/2006/main" count="619" uniqueCount="287">
  <si>
    <t>АПХ «ПРИРОДА»</t>
  </si>
  <si>
    <t xml:space="preserve">ПРАЙС НА КАРАМЕЛЬ </t>
  </si>
  <si>
    <t>СРОК ГОДНОСТИ НА ВСЮ КАРАМЕЛЬ — 6 МЕСЯЦЕВ</t>
  </si>
  <si>
    <t>№ п/п</t>
  </si>
  <si>
    <t>Наименование</t>
  </si>
  <si>
    <t>Фасовка гофроящик 5, кг</t>
  </si>
  <si>
    <t>Фасовка мини — гофроящик, 3 кг</t>
  </si>
  <si>
    <t>Базовая цена с НДС за 1 кг</t>
  </si>
  <si>
    <t>До 5 тонн 2%</t>
  </si>
  <si>
    <t>До 10 тонн 4%</t>
  </si>
  <si>
    <t>До 20 тн 7%</t>
  </si>
  <si>
    <t>Свыше 20 тн 9%</t>
  </si>
  <si>
    <t xml:space="preserve"> ЛЕДЕНЦОВАЯ КАРАМЕЛЬ В БУМАЖНОМ ЭТИКЕТЕ, СРОК ГОДНОСТИ — 6 МЕСЯЦЕВ</t>
  </si>
  <si>
    <t>Барбариска</t>
  </si>
  <si>
    <t>Взлет</t>
  </si>
  <si>
    <t>Дюшеска</t>
  </si>
  <si>
    <t xml:space="preserve">Мятная </t>
  </si>
  <si>
    <t>Театралочка</t>
  </si>
  <si>
    <t xml:space="preserve">ЛЕДЕНЦОВАЯ КАРАМЕЛЬ В ЭТИКЕТЕ «КОМПОЗИТ»* </t>
  </si>
  <si>
    <t>КАРАМЕЛЬ С ФРУКТОВО-ЯГОДНОЙ НАЧИНКОЙ В БУМАЖНОМ ЭТИКЕТЕ</t>
  </si>
  <si>
    <t>Абрикосик</t>
  </si>
  <si>
    <t>Апельсинчик</t>
  </si>
  <si>
    <t>Вишенка</t>
  </si>
  <si>
    <t>Клюква</t>
  </si>
  <si>
    <t>Клубничка</t>
  </si>
  <si>
    <t>Сочный лимончик</t>
  </si>
  <si>
    <t>Малинка</t>
  </si>
  <si>
    <t>Мандаринчик</t>
  </si>
  <si>
    <t>Сливка</t>
  </si>
  <si>
    <t>Фруктовый букет</t>
  </si>
  <si>
    <t xml:space="preserve">Яблочко </t>
  </si>
  <si>
    <t>КАРАМЕЛЬ С ФРУКТОВО-ЯГОДНОЙ НАЧИНКОЙ В ЭТИКЕТЕ «КОМПОЗИТ»*</t>
  </si>
  <si>
    <t>Смородина</t>
  </si>
  <si>
    <t>КАРАМЕЛЬ С  МОЛОЧНЫМИ НАЧИНКАМИ В БУМАЖНОМ ЭТИКЕТЕ</t>
  </si>
  <si>
    <t>Клубника со сливками</t>
  </si>
  <si>
    <t>Малина со сливками</t>
  </si>
  <si>
    <t>Дубочки</t>
  </si>
  <si>
    <t>Ива-Краса</t>
  </si>
  <si>
    <t>Коровка — Му</t>
  </si>
  <si>
    <t>Молочная с кофе</t>
  </si>
  <si>
    <t>Лесной орешек</t>
  </si>
  <si>
    <t>Пташечка</t>
  </si>
  <si>
    <t>В гостях у сказки</t>
  </si>
  <si>
    <t>Сгущенка молоко</t>
  </si>
  <si>
    <t>Птичка</t>
  </si>
  <si>
    <t>Сластена</t>
  </si>
  <si>
    <t>Сливочная</t>
  </si>
  <si>
    <t>Чебурашка</t>
  </si>
  <si>
    <t>КАРАМЕЛЬ С  МОЛОЧНЫМИ НАЧИНКАМИ В ЭТИКЕТЕ «КОМПОЗИТ»*</t>
  </si>
  <si>
    <t>Клубничка со сливками</t>
  </si>
  <si>
    <t>Ивушка</t>
  </si>
  <si>
    <t>Птичье молочко</t>
  </si>
  <si>
    <t>Сгущенка</t>
  </si>
  <si>
    <t>КАРАМЕЛЬ С ПОМАДНОЙ НАЧИНКОЙ В БУМАЖНОМ ЭТИКЕТЕ</t>
  </si>
  <si>
    <t>Апельсиновый аромат</t>
  </si>
  <si>
    <t>Клубничный аромат</t>
  </si>
  <si>
    <t>Лимонный аромат</t>
  </si>
  <si>
    <t>Мулатка</t>
  </si>
  <si>
    <t>КАРАМЕЛЬ С ПРАЛИНОВОЙ НАЧИНКОЙ В БУМАЖНОМ ЭТИКЕТЕ</t>
  </si>
  <si>
    <t>Раки-Забияки</t>
  </si>
  <si>
    <t>Гуси-Лапушки</t>
  </si>
  <si>
    <t>КАРАМЕЛЬ С ПРОХЛАДИТЕЛЬНОЙ НАЧИНКОЙ В БУМАЖНОМ ЭТИКЕТЕ</t>
  </si>
  <si>
    <t>Снежинка</t>
  </si>
  <si>
    <t>КАРАМЕЛЬ С ЙОГУРТОВЫМИ НАЧИНКАМИ В БУМАЖНОМ ЭТИКЕТЕ</t>
  </si>
  <si>
    <t>Чудно-Йогурт Апельсин</t>
  </si>
  <si>
    <t>Чудно-Йогурт Клубничка</t>
  </si>
  <si>
    <t>Чудно-Йогурт Малина</t>
  </si>
  <si>
    <t>Чудно-Йогурт Шокко</t>
  </si>
  <si>
    <t>ПРАЙС-ЛИСТ  НА ФАСОВАННУЮ  КАРАМЕЛЬ</t>
  </si>
  <si>
    <t xml:space="preserve"> (ПАКЕТ - «ПОДУШКА»), ВЕС — 200 ГРАММ</t>
  </si>
  <si>
    <t>Количество упаковок в коробке 25 штук.</t>
  </si>
  <si>
    <t>От 15.01.11</t>
  </si>
  <si>
    <t>НАИМЕНОВАНИЕ</t>
  </si>
  <si>
    <t>Штрих-код</t>
  </si>
  <si>
    <t>Цена,шт.</t>
  </si>
  <si>
    <t>К-ль «Сливка», 1/200</t>
  </si>
  <si>
    <t>К-ль «Клубничка», 1/200</t>
  </si>
  <si>
    <t>К-ль «Сочный лимончик», 1/200</t>
  </si>
  <si>
    <t>К-ль «Мандаринчик», 1/200</t>
  </si>
  <si>
    <t>К-ль «Апельсинчик», 1/200</t>
  </si>
  <si>
    <t>К-ль «Абрикосик», 1/200</t>
  </si>
  <si>
    <t>К-ль «Клубника со сливками», 1/200</t>
  </si>
  <si>
    <t>К-ль «Коровка-Му», 1/200</t>
  </si>
  <si>
    <t>К-ль «Пташечка», 1/200</t>
  </si>
  <si>
    <t>К-ль «Раки-забияки», 1/200</t>
  </si>
  <si>
    <t>К-ль «Гуси- Лапушки», 1/200</t>
  </si>
  <si>
    <t>К-ль «Дюшеска», 1/200</t>
  </si>
  <si>
    <t>К-ль «Барбариска», 1/200</t>
  </si>
  <si>
    <t>К-ль «Яблочко», 1/200</t>
  </si>
  <si>
    <t>К-ль «Малинка», 1/200</t>
  </si>
  <si>
    <t>К-ль «Клюква», 1/200</t>
  </si>
  <si>
    <t>К-ль «Вишенка», 1/200</t>
  </si>
  <si>
    <t>К-ль «Дубочки», 1/200</t>
  </si>
  <si>
    <t>К-ль «Снежок»,1/200</t>
  </si>
  <si>
    <t>ПО ВАШЕМУ ИНДИВИДУАЛЬНОМУ ЗАКАЗУ ГОТОВЫ ПРЕДЛОЖИТЬ ФАСОВАННЫЙ КАРАМЕЛЬ ПО 1 КГ (ПАКЕТ- «ПОДУШКА») КАК ОДНОГО ВИДА, ТАК И «МИКС»-ВАРИАНТЫ</t>
  </si>
  <si>
    <t xml:space="preserve">ПО ВСЕМ ИНТЕРЕСУЮЩИМ ВАС ВОПРОСАМ ПРОСИМ ОБРАЩАТЬСЯ </t>
  </si>
  <si>
    <t>В ОТДЕЛ ОПТОВЫХ ПРОДАЖ:</t>
  </si>
  <si>
    <t>Мы готовы предложить Вам быстрое и качественное обслуживание!  Всегда рады видеть Вас в качестве своих постоянных клиентов!</t>
  </si>
  <si>
    <t>менеджер оптовых продаж Грибенникова Виктория 89054522918</t>
  </si>
  <si>
    <t>ПРАЙС НА МАРМЕЛАД</t>
  </si>
  <si>
    <t>СРОК ГОДНОСТИ НА ВЕСЬ МАРМЕЛАД — 3 МЕСЯЦА</t>
  </si>
  <si>
    <t>Фасовка гофроящик, 5 кг</t>
  </si>
  <si>
    <t>Фасовка лоток</t>
  </si>
  <si>
    <t>Фасовка мини-лоток,</t>
  </si>
  <si>
    <t>Цена с НДС за 1 кг</t>
  </si>
  <si>
    <t>Кол-во кг.</t>
  </si>
  <si>
    <t>Цена с НДС, за 1 кг</t>
  </si>
  <si>
    <t>МАРМЕЛАД ФРУКТОВЫЕ ДОЛЬКИ  В САХАРЕ</t>
  </si>
  <si>
    <t>Дольки Ассорти</t>
  </si>
  <si>
    <t>Дольки Апельсин</t>
  </si>
  <si>
    <t>Дольки Лимон</t>
  </si>
  <si>
    <t>Дольки Ананас</t>
  </si>
  <si>
    <t>-</t>
  </si>
  <si>
    <t>Дольки Вишенка</t>
  </si>
  <si>
    <t>Дольки Клубничка</t>
  </si>
  <si>
    <t>Дольки Киви</t>
  </si>
  <si>
    <t xml:space="preserve">МАРМЕЛАД ПЛАСТОВОЙ В САХАРЕ  </t>
  </si>
  <si>
    <t>Мармеладные фигурки</t>
  </si>
  <si>
    <t>Желейно-формовой пластовой</t>
  </si>
  <si>
    <t>3-х слойный</t>
  </si>
  <si>
    <t>5-слойный</t>
  </si>
  <si>
    <t>7-слойный</t>
  </si>
  <si>
    <t>7-слойный Черная смородина</t>
  </si>
  <si>
    <t>Многослойный мини</t>
  </si>
  <si>
    <t>Конфетти</t>
  </si>
  <si>
    <t>Арбузно-дынный коктейль</t>
  </si>
  <si>
    <t xml:space="preserve">Лето красное </t>
  </si>
  <si>
    <t>Восточный</t>
  </si>
  <si>
    <t>Кубики</t>
  </si>
  <si>
    <t>Улиточка</t>
  </si>
  <si>
    <t>Мозаика</t>
  </si>
  <si>
    <t>Калейдоскоп</t>
  </si>
  <si>
    <t>Светофор</t>
  </si>
  <si>
    <t>Самоцветы</t>
  </si>
  <si>
    <t>Мраморный</t>
  </si>
  <si>
    <t>Батон в сахаре</t>
  </si>
  <si>
    <t>Яблоки на снегу</t>
  </si>
  <si>
    <t>Зимняя вишня</t>
  </si>
  <si>
    <t>Рулетики в кокосе</t>
  </si>
  <si>
    <t xml:space="preserve">МАРМЕЛАД В ГЛАЗУРИ </t>
  </si>
  <si>
    <t>Желейно-формовой в глазури</t>
  </si>
  <si>
    <t>Дольки в глазури</t>
  </si>
  <si>
    <t>Батон в глазури</t>
  </si>
  <si>
    <t>ПРАЙС НА ЗЕФИР</t>
  </si>
  <si>
    <t>СРОК ГОДНОСТИ НА ВЕСЬ ЗЕФИР — 4 МЕСЯЦА</t>
  </si>
  <si>
    <t>Фасовка гофроящик №12, кг</t>
  </si>
  <si>
    <t>Количество кг.</t>
  </si>
  <si>
    <t>ЗЕФИР В САХАРНОЙ ПУДРЕ</t>
  </si>
  <si>
    <t>Бело-розовый</t>
  </si>
  <si>
    <t>Ванильный</t>
  </si>
  <si>
    <t>Паутинка</t>
  </si>
  <si>
    <t>Мерседес</t>
  </si>
  <si>
    <t>Косичка</t>
  </si>
  <si>
    <t>Карусель</t>
  </si>
  <si>
    <t xml:space="preserve">Двойное удовольствие (бело-розовая палочка в сахарной пудре) </t>
  </si>
  <si>
    <t>ЗЕФИР В КОКОСОВОЙ СТРУЖКЕ</t>
  </si>
  <si>
    <t>Магия вкуса (ванильный в кокосовой стружке с мармеладной прослойкой)</t>
  </si>
  <si>
    <t xml:space="preserve">Сладкоежка (ванильный со сгущенкой </t>
  </si>
  <si>
    <t>Серпантин (палочки в цветной кокосовой стружке)</t>
  </si>
  <si>
    <t xml:space="preserve">Одуванчик </t>
  </si>
  <si>
    <t>ЗЕФИР ГЛАЗИРОВАННЫЙ</t>
  </si>
  <si>
    <t>Зефир в темной глазури</t>
  </si>
  <si>
    <t>Зефир в белой глазури</t>
  </si>
  <si>
    <t>Зефирчики в темной глазури</t>
  </si>
  <si>
    <t>Зефирчики в белой глазури</t>
  </si>
  <si>
    <t>Крем-брюле в темной глазури</t>
  </si>
  <si>
    <t xml:space="preserve">Ореховый в темной глазури </t>
  </si>
  <si>
    <t xml:space="preserve">Ореховый в белой глазури </t>
  </si>
  <si>
    <t>Крем-кофе в темной глазури</t>
  </si>
  <si>
    <t>Пломбир в темной глазури</t>
  </si>
  <si>
    <t>Пломбир в белой глазури</t>
  </si>
  <si>
    <t xml:space="preserve">Изюминка </t>
  </si>
  <si>
    <t>Палочка без начинки в темной глазури</t>
  </si>
  <si>
    <t>Палочка без начинки в белой глазури</t>
  </si>
  <si>
    <t>ЗЕФИР ГЛАЗИРОВАННЫЙ С НАЧИНКАМИ</t>
  </si>
  <si>
    <t>Вкусняшка с мармеладом в темной глазури</t>
  </si>
  <si>
    <t>Вкусняшка со сгущенкой в темной глазури</t>
  </si>
  <si>
    <t>Вкусняшка со сгущенкой в белой  глазури</t>
  </si>
  <si>
    <t>Шарм со сгущенкой в темной глазури</t>
  </si>
  <si>
    <t>Шарм со сгущенкой в белой глазури</t>
  </si>
  <si>
    <t>Шарм с мармеладом в темной глазури</t>
  </si>
  <si>
    <t>Шарм с мармеладом в белой глазури</t>
  </si>
  <si>
    <t>ПРАЙС НА ВАФЛИ</t>
  </si>
  <si>
    <t>СРОК ГОДНОСТИ НА ВАФЛИ — 6 МЕСЯЦЕВ</t>
  </si>
  <si>
    <t xml:space="preserve"> Гофроящик</t>
  </si>
  <si>
    <t xml:space="preserve"> Мини-гофроящик</t>
  </si>
  <si>
    <t>Цена с НДС, 1 кг</t>
  </si>
  <si>
    <t xml:space="preserve">2-5 тн   </t>
  </si>
  <si>
    <t xml:space="preserve">5,5-10 тн </t>
  </si>
  <si>
    <t>10,5-15 тн</t>
  </si>
  <si>
    <t xml:space="preserve">Свыше 15 тн </t>
  </si>
  <si>
    <r>
      <t xml:space="preserve">Вафли «Наш Артек» </t>
    </r>
    <r>
      <rPr>
        <b/>
        <sz val="8"/>
        <rFont val="Arial"/>
        <family val="2"/>
      </rPr>
      <t>ЛИДЕР ПРОДАЖ!!!</t>
    </r>
  </si>
  <si>
    <t>Вафли «Снежок»</t>
  </si>
  <si>
    <t>Вафли «Десертные»</t>
  </si>
  <si>
    <t xml:space="preserve">Вафли «Сливочные» </t>
  </si>
  <si>
    <t>Вафли «Белочка»</t>
  </si>
  <si>
    <t>Вафли «Ореховые»</t>
  </si>
  <si>
    <t>Вафли «Крем-сливки»</t>
  </si>
  <si>
    <t>Вафли «Со вкусом сгущенки»</t>
  </si>
  <si>
    <r>
      <t>Вафли «Зебра»</t>
    </r>
    <r>
      <rPr>
        <b/>
        <sz val="8"/>
        <rFont val="Arial"/>
        <family val="2"/>
      </rPr>
      <t xml:space="preserve"> ЛИДЕР ПРОДАЖ!!!</t>
    </r>
  </si>
  <si>
    <t>Вафли «Негритята»</t>
  </si>
  <si>
    <t>Вафли «Ералаш Шоколад» (квадратные с крупной клеткой со вкусом шоколада)</t>
  </si>
  <si>
    <t>Вафли «Ералаш Йогурт» (квадратные с крупной клеткой со вкусом йогурта)</t>
  </si>
  <si>
    <t>Вафли «Ералаш Кофе со сливками» (квадратные с крупной клеткой со вкусом кофе со сливками)</t>
  </si>
  <si>
    <r>
      <t>Вафли глазированные «Ралли» (со вкусом сгущенки)</t>
    </r>
    <r>
      <rPr>
        <b/>
        <sz val="8"/>
        <rFont val="Arial"/>
        <family val="2"/>
      </rPr>
      <t xml:space="preserve"> ЛИДЕР ПРОДАЖ!!!</t>
    </r>
  </si>
  <si>
    <t>Вафли глазированные «Сливки» (со вкусом сливок)</t>
  </si>
  <si>
    <t>Вафли глазированные «Мишка-топтыжка» (со вкусом крем-брюле)</t>
  </si>
  <si>
    <r>
      <t xml:space="preserve">Коржи Вафельные 200гр (в ящике 10 штук) </t>
    </r>
    <r>
      <rPr>
        <b/>
        <sz val="10"/>
        <rFont val="Arial"/>
        <family val="2"/>
      </rPr>
      <t>НОВИНКА!!</t>
    </r>
  </si>
  <si>
    <t xml:space="preserve">Мы готовы предложить Вам быстрое и качественное обслуживание! Всегда рады видеть Вас в качестве своих постоянных клиентов! </t>
  </si>
  <si>
    <t>ПРАЙС-ЛИСТ НА ПАСТИЛУ И ТОРТЫ «ПТИЧЬЕ МОЛОКО»</t>
  </si>
  <si>
    <t>СРОК ГОДНОСТИ НА ВПАСТИЛУ— 4 МЕСЯЦА</t>
  </si>
  <si>
    <t>ПАСТИЛА ФАСОВАННАЯ В ГОФРО-ЯЩИК , 4 КГ.</t>
  </si>
  <si>
    <t>Пастила Ванильная в сах.пудре</t>
  </si>
  <si>
    <t>Пастила Клубника со сливками в сах.пудре</t>
  </si>
  <si>
    <t>Пастила с мармеладом в сах.пудре</t>
  </si>
  <si>
    <t>Пастила в темной глазури</t>
  </si>
  <si>
    <t>ПАСТИЛА ФАСОВАННАЯ В ЛОТОК - «ТЕЛЕВИЗОР», 3.5 КГ.</t>
  </si>
  <si>
    <t>Пастила Клюква в сахарной пудре</t>
  </si>
  <si>
    <t>Пастила Соната с прослойкой мармелада</t>
  </si>
  <si>
    <t>Пастила Ласка в сахарной пудре</t>
  </si>
  <si>
    <t>Пастила Лунный свет (ванильная с мармеладной долькой)</t>
  </si>
  <si>
    <t>Пастила в белой глазури</t>
  </si>
  <si>
    <t>Пастила с мармеладом в темной глазури</t>
  </si>
  <si>
    <t>Пастила с мармеладом в белой глазури</t>
  </si>
  <si>
    <t>ТОРТЫ ФАСОВАННЫЕ В ГОФРО-ЯЩИК (КАЖДЫЙ В ИНДИВИДУАЛЬНОЙ УПАКОВКЕ - «КОРЕКСЕ»)</t>
  </si>
  <si>
    <t>СРОК РЕАЛИЗАЦИИ НА ВЕСЬ РЯД ТОРТОВ— 3 МЕСЯЦА</t>
  </si>
  <si>
    <t>Фасовка,кг</t>
  </si>
  <si>
    <t>Торт «Птичье молоко» с мармеладом в глазури, 800 грамм</t>
  </si>
  <si>
    <t>2 шт</t>
  </si>
  <si>
    <t>Торт «Птичье молоко» с зефирным украшением, 1 кг</t>
  </si>
  <si>
    <t>1 шт</t>
  </si>
  <si>
    <t>Торт «Птичье молоко» заказной с зефирным украшением, свыше 1 кг</t>
  </si>
  <si>
    <t>1шт, вес</t>
  </si>
  <si>
    <t>Торт «Валентинка», 250 грамм</t>
  </si>
  <si>
    <t>8 шт</t>
  </si>
  <si>
    <t>Торт «Природа зефирный» в глазури, 700 грамм</t>
  </si>
  <si>
    <t>ПРАЙС-ЛИСТ НА ПИРОЖНЫЕ ИЗ МАССЫ «ПТИЧЬЕ МОЛОКО»,</t>
  </si>
  <si>
    <t xml:space="preserve"> ПИРОЖНЫЕ - «СЭНДВИЧИ» И РУЛЕТЫ «ПТИЧЬЕ МОЛОКО»</t>
  </si>
  <si>
    <t>СРОК РЕАЛИЗАЦИИ НА ВЕСЬ РЯД ПИРОЖЕННЫХ — 3 МЕСЯЦА</t>
  </si>
  <si>
    <t>ПИРОЖНЫЕ ФАСОВАННЫЕ В ГОФРО-ЯЩИК (№12)</t>
  </si>
  <si>
    <t xml:space="preserve">Фасовка,кг , г/я </t>
  </si>
  <si>
    <t xml:space="preserve">Пирожное «Птичье молоко», 400 грамм </t>
  </si>
  <si>
    <t>Пирожное «Птичье молоко» в темной глазури с мармеладными украшениями</t>
  </si>
  <si>
    <t>Пирожное «Птичье молоко» в белой глазури с мармеладными украшениями</t>
  </si>
  <si>
    <r>
      <t xml:space="preserve">Пирожное «Ежики» («птичье молоко» в глазури, обсыпанное кокосовой стружкой) </t>
    </r>
    <r>
      <rPr>
        <b/>
        <sz val="8"/>
        <rFont val="Arial"/>
        <family val="2"/>
      </rPr>
      <t>ЛИДЕР ПРОДАЖ!!!</t>
    </r>
  </si>
  <si>
    <t>Пирожное «Орешек» («птичье молоко» в глазури, обсыпанное арахисом)</t>
  </si>
  <si>
    <t>Пирожное «Оршелики» («птичье молоко» в глазури, обсыпанное воздушным рисом)</t>
  </si>
  <si>
    <t>ПИРОЖНЫЕ ФАСОВАННЫЕ В ЛОТОК - «ТЕЛЕВИЗОР»</t>
  </si>
  <si>
    <t>Пирожное «Ежики» («птичье молоко» в глазури, обсыпанное кокосовой стружкой)</t>
  </si>
  <si>
    <r>
      <t>Пирожное «Птичье молоко» в темной глазури с зефирными украшениями</t>
    </r>
    <r>
      <rPr>
        <b/>
        <sz val="8"/>
        <rFont val="Arial"/>
        <family val="2"/>
      </rPr>
      <t xml:space="preserve"> ЭКСКЛЮЗИВНЫЙ ТОВАР!!!</t>
    </r>
  </si>
  <si>
    <t>Пирожное - «сэндвич» Вкус лета (печенье-мармелад-печенье)</t>
  </si>
  <si>
    <t>Пирожное - «сэндвич» Вкус лета глазированное (печенье-мармелад-печенье в глазури)</t>
  </si>
  <si>
    <t>Пирожное - «сэндвич» Нежное (печенье-всбивной мармелад-печенье в кокосовой стружке)</t>
  </si>
  <si>
    <t>Пирожное - «сэндвич» Обаяние (печенье-суфле+мармелад-печенье в кокосовой стружке)</t>
  </si>
  <si>
    <t>Пирожное - «сэндвич» Ладушка (пастила-печенье-пастила в кокосовой стружке)</t>
  </si>
  <si>
    <t>Пирожное - «сэндвич» Очарование (печенье- пастила с кусочками мармелада-печенье в кокосовой стружке)</t>
  </si>
  <si>
    <t>Пирожное - «сэндвич» Леди Ди (пастила-печенье в глазури-пастила в кокосовой стружке)</t>
  </si>
  <si>
    <t>Пирожное - «сэндвич» Маргарита (зефирная палочка на печенье в глазури)</t>
  </si>
  <si>
    <t>Пирожное - «сэндвич» Чита-грита (зефирная палочка на вафле в глазури)</t>
  </si>
  <si>
    <t>Пирожное - «сэндвич» Смуглянка (печенье-пастила «крем-брюле»-печенье в кокосовой стружке)</t>
  </si>
  <si>
    <t>Пирожное - «сэндвич» Гномики (мини-печенье+суфле в глазури)</t>
  </si>
  <si>
    <t>Пирожное - «сэндвич» Бемби (суфле+печенье в глазури)</t>
  </si>
  <si>
    <t>Пирожное - «сэндвич» Радуга (печенье-суфле-печенье в цветной кокосовой стружке)</t>
  </si>
  <si>
    <r>
      <t>Пирожное - «сэндвич» Белоснежка (печенье-суфле-печенье в кокосовой стружке и орехе)</t>
    </r>
    <r>
      <rPr>
        <b/>
        <sz val="8"/>
        <rFont val="Arial"/>
        <family val="2"/>
      </rPr>
      <t>ЛИДЕР ПРОДАЖ!!!</t>
    </r>
  </si>
  <si>
    <t>Пирожное - «сэндвич» Сальто (зефир глазированный на печенье)</t>
  </si>
  <si>
    <t>Пирожное - «сэндвич» Фантазия (зефир на печенье в глазури)</t>
  </si>
  <si>
    <r>
      <t>Пирожное - «сэндвич» Престиж (зефир со сгущенкой на печенье в глазури)</t>
    </r>
    <r>
      <rPr>
        <b/>
        <sz val="8"/>
        <rFont val="Arial"/>
        <family val="2"/>
      </rPr>
      <t>ЛИДЕР ПРОДАЖ!!!</t>
    </r>
  </si>
  <si>
    <t>Пирожное - «сэндвич» Танго (зефир со сгущенкой на печенье в темной и белой глазури)</t>
  </si>
  <si>
    <t>РУЛЕТЫ ФАСОВАННЫЕ В ГОФРО-ЯЩИК (КАЖДЫЙ В ИНДИВИДУАЛЬНОЙ УПАКОВКЕ - «КОРЕКСЕ»)</t>
  </si>
  <si>
    <r>
      <t xml:space="preserve">Рулет из «птичьего молока» Райское наслаждение с орехом внутри, облитый глазурью в кокосовой стружке </t>
    </r>
    <r>
      <rPr>
        <b/>
        <sz val="8"/>
        <rFont val="Arial"/>
        <family val="2"/>
      </rPr>
      <t>ЭКСКЛЮЗИВНЫЙ ТОВАР!!!</t>
    </r>
  </si>
  <si>
    <t>3 шт</t>
  </si>
  <si>
    <r>
      <t xml:space="preserve">Рулет из «птичьего молока» Очарование с мармеладом, облитый глазурью в кокосовой стружке </t>
    </r>
    <r>
      <rPr>
        <b/>
        <sz val="8"/>
        <rFont val="Arial"/>
        <family val="2"/>
      </rPr>
      <t>ЭКСКЛЮЗИВНЫЙ ТОВАР!!!</t>
    </r>
  </si>
  <si>
    <r>
      <t xml:space="preserve">Рулет из «птичьего молока» Сюрприз с орехом внутри, облитый глазурью в кокосовой стружке </t>
    </r>
    <r>
      <rPr>
        <b/>
        <sz val="8"/>
        <rFont val="Arial"/>
        <family val="2"/>
      </rPr>
      <t>ЭКСКЛЮЗИВНЫЙ ТОВАР!!!</t>
    </r>
  </si>
  <si>
    <r>
      <t xml:space="preserve">Рулет из «птичьего молока» Фруктовый рай с курагой и черносливом внутри, облитый глазурью в кокосовой стружке </t>
    </r>
    <r>
      <rPr>
        <b/>
        <sz val="8"/>
        <rFont val="Arial"/>
        <family val="2"/>
      </rPr>
      <t>ЭКСКЛЮЗИВНЫЙ ТОВАР!!!</t>
    </r>
  </si>
  <si>
    <r>
      <t xml:space="preserve">Рулет из «птичьего молока» Ореховый с орехом внутри, облитый глазурью в арахисе </t>
    </r>
    <r>
      <rPr>
        <b/>
        <sz val="8"/>
        <rFont val="Arial"/>
        <family val="2"/>
      </rPr>
      <t>ЭКСКЛЮЗИВНЫЙ ТОВАР!!!</t>
    </r>
  </si>
  <si>
    <t xml:space="preserve">                                           Прайс на конфеты                     </t>
  </si>
  <si>
    <t>Конфеты фасованные в гофро-ящик, 5 кг</t>
  </si>
  <si>
    <t>срок годности 3 месяца</t>
  </si>
  <si>
    <t>Цена с НДС, 1 КГ</t>
  </si>
  <si>
    <t>2-5 тн(2%)</t>
  </si>
  <si>
    <t>5,5-10 тн(4%)</t>
  </si>
  <si>
    <t>10,5-15 тн(7%)</t>
  </si>
  <si>
    <t>Свыше 15 тн(9%)</t>
  </si>
  <si>
    <t>Конфеты Птичка в темной глазури</t>
  </si>
  <si>
    <t>ПО ВСЕМ ИНТЕРЕСУЮЩИМ ВАС ВОПРОСАМ ОБРАЩАТЬСЯ В ОТДЕЛ ОПТОВЫХ ПРОДАЖ:</t>
  </si>
  <si>
    <t>МЕНЕДЖЕР ГРИБЕННИКОВА ВИКТОРИЯ</t>
  </si>
  <si>
    <t>8-905-452-29-18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</si>
</sst>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.00"/>
    <numFmt numFmtId="167" formatCode="0.00%"/>
    <numFmt numFmtId="168" formatCode="0"/>
    <numFmt numFmtId="169" formatCode="0.0"/>
    <numFmt numFmtId="170" formatCode="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Franklin Gothic Medium"/>
      <family val="2"/>
    </font>
    <font>
      <b/>
      <sz val="12"/>
      <name val="Arial Black"/>
      <family val="2"/>
    </font>
    <font>
      <i/>
      <sz val="14"/>
      <name val="Franklin Gothic Medium"/>
      <family val="2"/>
    </font>
    <font>
      <b/>
      <i/>
      <sz val="14"/>
      <name val="Franklin Gothic Medium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 Black"/>
      <family val="2"/>
    </font>
    <font>
      <b/>
      <sz val="13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8"/>
      <name val="Arial"/>
      <family val="2"/>
    </font>
    <font>
      <b/>
      <sz val="12"/>
      <name val="Franklin Gothic Medium"/>
      <family val="2"/>
    </font>
    <font>
      <b/>
      <sz val="8"/>
      <name val="Arial Black"/>
      <family val="2"/>
    </font>
    <font>
      <sz val="8.5"/>
      <name val="Arial"/>
      <family val="2"/>
    </font>
    <font>
      <b/>
      <sz val="32"/>
      <name val="Arial"/>
      <family val="2"/>
    </font>
    <font>
      <b/>
      <i/>
      <sz val="20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6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7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5" fontId="0" fillId="0" borderId="0" xfId="0" applyNumberForma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0" fillId="18" borderId="10" xfId="0" applyFont="1" applyFill="1" applyBorder="1" applyAlignment="1">
      <alignment horizontal="center" vertical="center"/>
    </xf>
    <xf numFmtId="164" fontId="0" fillId="19" borderId="10" xfId="0" applyFont="1" applyFill="1" applyBorder="1" applyAlignment="1">
      <alignment horizontal="center" vertical="center"/>
    </xf>
    <xf numFmtId="164" fontId="20" fillId="18" borderId="10" xfId="0" applyFont="1" applyFill="1" applyBorder="1" applyAlignment="1">
      <alignment wrapText="1"/>
    </xf>
    <xf numFmtId="164" fontId="0" fillId="18" borderId="10" xfId="0" applyFont="1" applyFill="1" applyBorder="1" applyAlignment="1">
      <alignment wrapText="1"/>
    </xf>
    <xf numFmtId="164" fontId="20" fillId="19" borderId="10" xfId="0" applyFont="1" applyFill="1" applyBorder="1" applyAlignment="1">
      <alignment wrapText="1"/>
    </xf>
    <xf numFmtId="164" fontId="0" fillId="19" borderId="10" xfId="0" applyFont="1" applyFill="1" applyBorder="1" applyAlignment="1">
      <alignment wrapText="1"/>
    </xf>
    <xf numFmtId="164" fontId="21" fillId="0" borderId="0" xfId="0" applyFont="1" applyAlignment="1">
      <alignment/>
    </xf>
    <xf numFmtId="164" fontId="0" fillId="0" borderId="10" xfId="0" applyFont="1" applyBorder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6" fontId="20" fillId="18" borderId="10" xfId="0" applyNumberFormat="1" applyFont="1" applyFill="1" applyBorder="1" applyAlignment="1">
      <alignment/>
    </xf>
    <xf numFmtId="166" fontId="0" fillId="18" borderId="10" xfId="0" applyNumberFormat="1" applyFont="1" applyFill="1" applyBorder="1" applyAlignment="1">
      <alignment/>
    </xf>
    <xf numFmtId="166" fontId="20" fillId="19" borderId="10" xfId="0" applyNumberFormat="1" applyFont="1" applyFill="1" applyBorder="1" applyAlignment="1">
      <alignment/>
    </xf>
    <xf numFmtId="166" fontId="0" fillId="19" borderId="10" xfId="0" applyNumberFormat="1" applyFont="1" applyFill="1" applyBorder="1" applyAlignment="1">
      <alignment/>
    </xf>
    <xf numFmtId="164" fontId="20" fillId="0" borderId="10" xfId="0" applyFont="1" applyFill="1" applyBorder="1" applyAlignment="1">
      <alignment horizontal="center" vertical="center"/>
    </xf>
    <xf numFmtId="166" fontId="0" fillId="18" borderId="10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/>
    </xf>
    <xf numFmtId="167" fontId="23" fillId="0" borderId="10" xfId="0" applyNumberFormat="1" applyFont="1" applyBorder="1" applyAlignment="1">
      <alignment horizontal="right"/>
    </xf>
    <xf numFmtId="167" fontId="23" fillId="0" borderId="10" xfId="0" applyNumberFormat="1" applyFont="1" applyFill="1" applyBorder="1" applyAlignment="1">
      <alignment horizontal="right"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4" fontId="24" fillId="0" borderId="10" xfId="0" applyFont="1" applyBorder="1" applyAlignment="1">
      <alignment wrapText="1"/>
    </xf>
    <xf numFmtId="164" fontId="24" fillId="0" borderId="10" xfId="0" applyFont="1" applyFill="1" applyBorder="1" applyAlignment="1">
      <alignment/>
    </xf>
    <xf numFmtId="164" fontId="25" fillId="0" borderId="0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4" fontId="20" fillId="18" borderId="10" xfId="0" applyFont="1" applyFill="1" applyBorder="1" applyAlignment="1">
      <alignment horizontal="center" vertical="center"/>
    </xf>
    <xf numFmtId="164" fontId="20" fillId="5" borderId="10" xfId="0" applyFont="1" applyFill="1" applyBorder="1" applyAlignment="1">
      <alignment horizontal="center" vertical="center"/>
    </xf>
    <xf numFmtId="164" fontId="20" fillId="19" borderId="10" xfId="0" applyFont="1" applyFill="1" applyBorder="1" applyAlignment="1">
      <alignment horizontal="center" vertical="center"/>
    </xf>
    <xf numFmtId="164" fontId="21" fillId="18" borderId="10" xfId="0" applyFont="1" applyFill="1" applyBorder="1" applyAlignment="1">
      <alignment wrapText="1"/>
    </xf>
    <xf numFmtId="164" fontId="20" fillId="5" borderId="10" xfId="0" applyFont="1" applyFill="1" applyBorder="1" applyAlignment="1">
      <alignment wrapText="1"/>
    </xf>
    <xf numFmtId="164" fontId="21" fillId="5" borderId="10" xfId="0" applyFont="1" applyFill="1" applyBorder="1" applyAlignment="1">
      <alignment wrapText="1"/>
    </xf>
    <xf numFmtId="164" fontId="21" fillId="19" borderId="10" xfId="0" applyFont="1" applyFill="1" applyBorder="1" applyAlignment="1">
      <alignment wrapText="1"/>
    </xf>
    <xf numFmtId="164" fontId="0" fillId="0" borderId="10" xfId="0" applyFont="1" applyBorder="1" applyAlignment="1">
      <alignment wrapText="1"/>
    </xf>
    <xf numFmtId="168" fontId="20" fillId="5" borderId="10" xfId="0" applyNumberFormat="1" applyFont="1" applyFill="1" applyBorder="1" applyAlignment="1">
      <alignment/>
    </xf>
    <xf numFmtId="166" fontId="20" fillId="5" borderId="10" xfId="0" applyNumberFormat="1" applyFont="1" applyFill="1" applyBorder="1" applyAlignment="1">
      <alignment/>
    </xf>
    <xf numFmtId="166" fontId="0" fillId="5" borderId="10" xfId="0" applyNumberFormat="1" applyFont="1" applyFill="1" applyBorder="1" applyAlignment="1">
      <alignment/>
    </xf>
    <xf numFmtId="168" fontId="20" fillId="19" borderId="10" xfId="0" applyNumberFormat="1" applyFont="1" applyFill="1" applyBorder="1" applyAlignment="1">
      <alignment/>
    </xf>
    <xf numFmtId="166" fontId="0" fillId="19" borderId="10" xfId="0" applyNumberFormat="1" applyFill="1" applyBorder="1" applyAlignment="1">
      <alignment/>
    </xf>
    <xf numFmtId="168" fontId="20" fillId="5" borderId="10" xfId="0" applyNumberFormat="1" applyFont="1" applyFill="1" applyBorder="1" applyAlignment="1">
      <alignment horizontal="center"/>
    </xf>
    <xf numFmtId="166" fontId="20" fillId="5" borderId="10" xfId="0" applyNumberFormat="1" applyFont="1" applyFill="1" applyBorder="1" applyAlignment="1">
      <alignment horizontal="center"/>
    </xf>
    <xf numFmtId="166" fontId="0" fillId="5" borderId="10" xfId="0" applyNumberFormat="1" applyFont="1" applyFill="1" applyBorder="1" applyAlignment="1">
      <alignment horizontal="center"/>
    </xf>
    <xf numFmtId="168" fontId="20" fillId="19" borderId="10" xfId="0" applyNumberFormat="1" applyFont="1" applyFill="1" applyBorder="1" applyAlignment="1">
      <alignment horizontal="center"/>
    </xf>
    <xf numFmtId="166" fontId="20" fillId="19" borderId="10" xfId="0" applyNumberFormat="1" applyFont="1" applyFill="1" applyBorder="1" applyAlignment="1">
      <alignment horizontal="center"/>
    </xf>
    <xf numFmtId="166" fontId="0" fillId="19" borderId="10" xfId="0" applyNumberFormat="1" applyFont="1" applyFill="1" applyBorder="1" applyAlignment="1">
      <alignment horizontal="center"/>
    </xf>
    <xf numFmtId="169" fontId="20" fillId="19" borderId="10" xfId="0" applyNumberFormat="1" applyFont="1" applyFill="1" applyBorder="1" applyAlignment="1">
      <alignment/>
    </xf>
    <xf numFmtId="166" fontId="20" fillId="18" borderId="10" xfId="0" applyNumberFormat="1" applyFont="1" applyFill="1" applyBorder="1" applyAlignment="1">
      <alignment horizontal="center"/>
    </xf>
    <xf numFmtId="166" fontId="0" fillId="18" borderId="1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6" fontId="20" fillId="18" borderId="10" xfId="0" applyNumberFormat="1" applyFont="1" applyFill="1" applyBorder="1" applyAlignment="1">
      <alignment horizontal="center" vertical="center"/>
    </xf>
    <xf numFmtId="166" fontId="20" fillId="19" borderId="10" xfId="0" applyNumberFormat="1" applyFont="1" applyFill="1" applyBorder="1" applyAlignment="1">
      <alignment horizontal="center" vertical="center"/>
    </xf>
    <xf numFmtId="166" fontId="20" fillId="18" borderId="10" xfId="0" applyNumberFormat="1" applyFont="1" applyFill="1" applyBorder="1" applyAlignment="1">
      <alignment wrapText="1"/>
    </xf>
    <xf numFmtId="166" fontId="21" fillId="18" borderId="10" xfId="0" applyNumberFormat="1" applyFont="1" applyFill="1" applyBorder="1" applyAlignment="1">
      <alignment wrapText="1"/>
    </xf>
    <xf numFmtId="166" fontId="20" fillId="19" borderId="10" xfId="0" applyNumberFormat="1" applyFont="1" applyFill="1" applyBorder="1" applyAlignment="1">
      <alignment wrapText="1"/>
    </xf>
    <xf numFmtId="166" fontId="21" fillId="19" borderId="1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20" fillId="0" borderId="0" xfId="0" applyFont="1" applyFill="1" applyBorder="1" applyAlignment="1">
      <alignment horizontal="center" vertical="center"/>
    </xf>
    <xf numFmtId="169" fontId="20" fillId="18" borderId="10" xfId="0" applyNumberFormat="1" applyFont="1" applyFill="1" applyBorder="1" applyAlignment="1">
      <alignment horizontal="center" wrapText="1"/>
    </xf>
    <xf numFmtId="166" fontId="0" fillId="18" borderId="10" xfId="0" applyNumberFormat="1" applyFont="1" applyFill="1" applyBorder="1" applyAlignment="1">
      <alignment wrapText="1"/>
    </xf>
    <xf numFmtId="169" fontId="20" fillId="19" borderId="10" xfId="0" applyNumberFormat="1" applyFont="1" applyFill="1" applyBorder="1" applyAlignment="1">
      <alignment horizontal="center" wrapText="1"/>
    </xf>
    <xf numFmtId="166" fontId="20" fillId="19" borderId="10" xfId="0" applyNumberFormat="1" applyFont="1" applyFill="1" applyBorder="1" applyAlignment="1">
      <alignment horizontal="center" wrapText="1"/>
    </xf>
    <xf numFmtId="166" fontId="0" fillId="19" borderId="10" xfId="0" applyNumberFormat="1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6" fontId="0" fillId="19" borderId="1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6" fontId="20" fillId="18" borderId="10" xfId="0" applyNumberFormat="1" applyFont="1" applyFill="1" applyBorder="1" applyAlignment="1">
      <alignment horizontal="center" wrapText="1"/>
    </xf>
    <xf numFmtId="166" fontId="0" fillId="18" borderId="10" xfId="0" applyNumberFormat="1" applyFont="1" applyFill="1" applyBorder="1" applyAlignment="1">
      <alignment horizontal="center" wrapText="1"/>
    </xf>
    <xf numFmtId="169" fontId="20" fillId="18" borderId="10" xfId="0" applyNumberFormat="1" applyFont="1" applyFill="1" applyBorder="1" applyAlignment="1">
      <alignment wrapText="1"/>
    </xf>
    <xf numFmtId="169" fontId="20" fillId="19" borderId="10" xfId="0" applyNumberFormat="1" applyFont="1" applyFill="1" applyBorder="1" applyAlignment="1">
      <alignment wrapText="1"/>
    </xf>
    <xf numFmtId="164" fontId="20" fillId="0" borderId="0" xfId="0" applyFont="1" applyFill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20" fillId="18" borderId="10" xfId="0" applyFont="1" applyFill="1" applyBorder="1" applyAlignment="1">
      <alignment horizontal="center" vertical="center" wrapText="1"/>
    </xf>
    <xf numFmtId="164" fontId="20" fillId="19" borderId="10" xfId="0" applyFont="1" applyFill="1" applyBorder="1" applyAlignment="1">
      <alignment horizontal="center" vertical="center" wrapText="1"/>
    </xf>
    <xf numFmtId="170" fontId="20" fillId="18" borderId="10" xfId="0" applyNumberFormat="1" applyFont="1" applyFill="1" applyBorder="1" applyAlignment="1">
      <alignment/>
    </xf>
    <xf numFmtId="170" fontId="20" fillId="19" borderId="10" xfId="0" applyNumberFormat="1" applyFont="1" applyFill="1" applyBorder="1" applyAlignment="1">
      <alignment/>
    </xf>
    <xf numFmtId="164" fontId="20" fillId="18" borderId="10" xfId="0" applyFont="1" applyFill="1" applyBorder="1" applyAlignment="1">
      <alignment/>
    </xf>
    <xf numFmtId="164" fontId="20" fillId="19" borderId="10" xfId="0" applyFont="1" applyFill="1" applyBorder="1" applyAlignment="1">
      <alignment/>
    </xf>
    <xf numFmtId="164" fontId="20" fillId="19" borderId="1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4" fillId="0" borderId="0" xfId="0" applyFont="1" applyAlignment="1">
      <alignment/>
    </xf>
    <xf numFmtId="164" fontId="36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0" xfId="0" applyBorder="1" applyAlignment="1">
      <alignment wrapText="1"/>
    </xf>
    <xf numFmtId="164" fontId="20" fillId="0" borderId="0" xfId="0" applyFont="1" applyBorder="1" applyAlignment="1">
      <alignment/>
    </xf>
    <xf numFmtId="164" fontId="32" fillId="0" borderId="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right"/>
    </xf>
    <xf numFmtId="164" fontId="37" fillId="0" borderId="0" xfId="0" applyFont="1" applyAlignment="1">
      <alignment/>
    </xf>
    <xf numFmtId="164" fontId="29" fillId="0" borderId="0" xfId="0" applyFont="1" applyFill="1" applyAlignment="1">
      <alignment/>
    </xf>
    <xf numFmtId="164" fontId="0" fillId="0" borderId="0" xfId="0" applyFill="1" applyAlignment="1">
      <alignment/>
    </xf>
    <xf numFmtId="164" fontId="21" fillId="0" borderId="0" xfId="0" applyFont="1" applyFill="1" applyBorder="1" applyAlignment="1">
      <alignment wrapText="1"/>
    </xf>
    <xf numFmtId="170" fontId="20" fillId="0" borderId="10" xfId="0" applyNumberFormat="1" applyFont="1" applyBorder="1" applyAlignment="1">
      <alignment/>
    </xf>
    <xf numFmtId="164" fontId="38" fillId="0" borderId="1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38" fillId="0" borderId="0" xfId="0" applyFont="1" applyBorder="1" applyAlignment="1">
      <alignment wrapText="1"/>
    </xf>
    <xf numFmtId="166" fontId="2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39" fillId="0" borderId="10" xfId="0" applyFont="1" applyBorder="1" applyAlignment="1">
      <alignment/>
    </xf>
    <xf numFmtId="164" fontId="0" fillId="0" borderId="10" xfId="0" applyBorder="1" applyAlignment="1">
      <alignment/>
    </xf>
    <xf numFmtId="164" fontId="40" fillId="0" borderId="10" xfId="0" applyFont="1" applyBorder="1" applyAlignment="1">
      <alignment/>
    </xf>
    <xf numFmtId="164" fontId="41" fillId="0" borderId="10" xfId="0" applyFont="1" applyBorder="1" applyAlignment="1">
      <alignment/>
    </xf>
    <xf numFmtId="164" fontId="42" fillId="0" borderId="10" xfId="0" applyFont="1" applyBorder="1" applyAlignment="1">
      <alignment/>
    </xf>
    <xf numFmtId="164" fontId="43" fillId="0" borderId="10" xfId="0" applyFont="1" applyBorder="1" applyAlignment="1">
      <alignment/>
    </xf>
    <xf numFmtId="164" fontId="44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view="pageBreakPreview" zoomScaleSheetLayoutView="100" workbookViewId="0" topLeftCell="A85">
      <selection activeCell="C110" sqref="C110"/>
    </sheetView>
  </sheetViews>
  <sheetFormatPr defaultColWidth="12.57421875" defaultRowHeight="12.75"/>
  <cols>
    <col min="1" max="1" width="3.8515625" style="0" customWidth="1"/>
    <col min="2" max="2" width="27.421875" style="0" customWidth="1"/>
    <col min="3" max="3" width="15.00390625" style="0" customWidth="1"/>
    <col min="4" max="7" width="9.28125" style="0" customWidth="1"/>
    <col min="8" max="8" width="11.00390625" style="0" customWidth="1"/>
    <col min="9" max="12" width="9.28125" style="0" customWidth="1"/>
    <col min="13" max="13" width="9.7109375" style="0" customWidth="1"/>
    <col min="14" max="14" width="8.421875" style="0" customWidth="1"/>
    <col min="15" max="16384" width="11.57421875" style="0" customWidth="1"/>
  </cols>
  <sheetData>
    <row r="1" spans="2:14" ht="24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4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2" ht="12.75">
      <c r="B3" s="3" t="s">
        <v>2</v>
      </c>
      <c r="K3" s="4">
        <v>40558</v>
      </c>
      <c r="L3" s="4"/>
    </row>
    <row r="4" spans="1:12" ht="12.75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 t="s">
        <v>6</v>
      </c>
      <c r="I4" s="8"/>
      <c r="J4" s="8"/>
      <c r="K4" s="8"/>
      <c r="L4" s="8"/>
    </row>
    <row r="5" spans="1:12" s="13" customFormat="1" ht="12.75">
      <c r="A5" s="5"/>
      <c r="B5" s="6"/>
      <c r="C5" s="9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1" t="s">
        <v>7</v>
      </c>
      <c r="I5" s="12" t="s">
        <v>8</v>
      </c>
      <c r="J5" s="12" t="s">
        <v>9</v>
      </c>
      <c r="K5" s="12" t="s">
        <v>10</v>
      </c>
      <c r="L5" s="12" t="s">
        <v>11</v>
      </c>
    </row>
    <row r="6" spans="1:12" ht="13.5" customHeight="1">
      <c r="A6" s="14"/>
      <c r="B6" s="15" t="s">
        <v>12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4">
        <v>1</v>
      </c>
      <c r="B7" s="14" t="s">
        <v>13</v>
      </c>
      <c r="C7" s="16">
        <f>G7*109/100</f>
        <v>53.955</v>
      </c>
      <c r="D7" s="17">
        <f>G7*107/100</f>
        <v>52.965</v>
      </c>
      <c r="E7" s="17">
        <f>G7*104/100</f>
        <v>51.48</v>
      </c>
      <c r="F7" s="17">
        <f>G7*102/100</f>
        <v>50.49</v>
      </c>
      <c r="G7" s="17">
        <v>49.5</v>
      </c>
      <c r="H7" s="18">
        <f>L7*109/100</f>
        <v>55.917</v>
      </c>
      <c r="I7" s="19">
        <f>L7*107/100</f>
        <v>54.89099999999999</v>
      </c>
      <c r="J7" s="19">
        <f>L7*104/100</f>
        <v>53.352</v>
      </c>
      <c r="K7" s="19">
        <f>L7*102/100</f>
        <v>52.32599999999999</v>
      </c>
      <c r="L7" s="19">
        <f>G7+1.8</f>
        <v>51.3</v>
      </c>
    </row>
    <row r="8" spans="1:12" ht="12.75">
      <c r="A8" s="14">
        <v>2</v>
      </c>
      <c r="B8" s="14" t="s">
        <v>14</v>
      </c>
      <c r="C8" s="16">
        <f>G8*109/100</f>
        <v>53.955</v>
      </c>
      <c r="D8" s="17">
        <f>G8*107/100</f>
        <v>52.965</v>
      </c>
      <c r="E8" s="17">
        <f>G8*104/100</f>
        <v>51.48</v>
      </c>
      <c r="F8" s="17">
        <f>G8*102/100</f>
        <v>50.49</v>
      </c>
      <c r="G8" s="17">
        <v>49.5</v>
      </c>
      <c r="H8" s="18">
        <f>L8*109/100</f>
        <v>55.917</v>
      </c>
      <c r="I8" s="19">
        <f>L8*107/100</f>
        <v>54.89099999999999</v>
      </c>
      <c r="J8" s="19">
        <f>L8*104/100</f>
        <v>53.352</v>
      </c>
      <c r="K8" s="19">
        <f>L8*102/100</f>
        <v>52.32599999999999</v>
      </c>
      <c r="L8" s="19">
        <f>G8+1.8</f>
        <v>51.3</v>
      </c>
    </row>
    <row r="9" spans="1:12" ht="12.75">
      <c r="A9" s="14">
        <v>3</v>
      </c>
      <c r="B9" s="14" t="s">
        <v>15</v>
      </c>
      <c r="C9" s="16">
        <f>G9*109/100</f>
        <v>53.955</v>
      </c>
      <c r="D9" s="17">
        <f>G9*107/100</f>
        <v>52.965</v>
      </c>
      <c r="E9" s="17">
        <f>G9*104/100</f>
        <v>51.48</v>
      </c>
      <c r="F9" s="17">
        <f>G9*102/100</f>
        <v>50.49</v>
      </c>
      <c r="G9" s="17">
        <v>49.5</v>
      </c>
      <c r="H9" s="18">
        <f>L9*109/100</f>
        <v>55.917</v>
      </c>
      <c r="I9" s="19">
        <f>L9*107/100</f>
        <v>54.89099999999999</v>
      </c>
      <c r="J9" s="19">
        <f>L9*104/100</f>
        <v>53.352</v>
      </c>
      <c r="K9" s="19">
        <f>L9*102/100</f>
        <v>52.32599999999999</v>
      </c>
      <c r="L9" s="19">
        <f>G9+1.8</f>
        <v>51.3</v>
      </c>
    </row>
    <row r="10" spans="1:12" ht="12.75">
      <c r="A10" s="14">
        <v>4</v>
      </c>
      <c r="B10" s="14" t="s">
        <v>16</v>
      </c>
      <c r="C10" s="16">
        <f>G10*109/100</f>
        <v>53.955</v>
      </c>
      <c r="D10" s="17">
        <f>G10*107/100</f>
        <v>52.965</v>
      </c>
      <c r="E10" s="17">
        <f>G10*104/100</f>
        <v>51.48</v>
      </c>
      <c r="F10" s="17">
        <f>G10*102/100</f>
        <v>50.49</v>
      </c>
      <c r="G10" s="17">
        <v>49.5</v>
      </c>
      <c r="H10" s="18">
        <f>L10*109/100</f>
        <v>55.917</v>
      </c>
      <c r="I10" s="19">
        <f>L10*107/100</f>
        <v>54.89099999999999</v>
      </c>
      <c r="J10" s="19">
        <f>L10*104/100</f>
        <v>53.352</v>
      </c>
      <c r="K10" s="19">
        <f>L10*102/100</f>
        <v>52.32599999999999</v>
      </c>
      <c r="L10" s="19">
        <f>G10+1.8</f>
        <v>51.3</v>
      </c>
    </row>
    <row r="11" spans="1:12" ht="12.75">
      <c r="A11" s="14">
        <v>5</v>
      </c>
      <c r="B11" s="14" t="s">
        <v>17</v>
      </c>
      <c r="C11" s="16">
        <f>G11*109/100</f>
        <v>53.955</v>
      </c>
      <c r="D11" s="17">
        <f>G11*107/100</f>
        <v>52.965</v>
      </c>
      <c r="E11" s="17">
        <f>G11*104/100</f>
        <v>51.48</v>
      </c>
      <c r="F11" s="17">
        <f>G11*102/100</f>
        <v>50.49</v>
      </c>
      <c r="G11" s="17">
        <v>49.5</v>
      </c>
      <c r="H11" s="18">
        <f>L11*109/100</f>
        <v>55.917</v>
      </c>
      <c r="I11" s="19">
        <f>L11*107/100</f>
        <v>54.89099999999999</v>
      </c>
      <c r="J11" s="19">
        <f>L11*104/100</f>
        <v>53.352</v>
      </c>
      <c r="K11" s="19">
        <f>L11*102/100</f>
        <v>52.32599999999999</v>
      </c>
      <c r="L11" s="19">
        <f>G11+1.8</f>
        <v>51.3</v>
      </c>
    </row>
    <row r="12" spans="1:12" ht="12.75">
      <c r="A12" s="14"/>
      <c r="B12" s="20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2.75">
      <c r="A13" s="14">
        <v>6</v>
      </c>
      <c r="B13" s="14" t="s">
        <v>13</v>
      </c>
      <c r="C13" s="16">
        <f>G13*109/100</f>
        <v>55.59</v>
      </c>
      <c r="D13" s="17">
        <f>G13*107/100</f>
        <v>54.57</v>
      </c>
      <c r="E13" s="17">
        <f>G13*104/100</f>
        <v>53.04</v>
      </c>
      <c r="F13" s="17">
        <f>G13*102/100</f>
        <v>52.02</v>
      </c>
      <c r="G13" s="17">
        <v>51</v>
      </c>
      <c r="H13" s="18">
        <f>L13*109/100</f>
        <v>57.552</v>
      </c>
      <c r="I13" s="19">
        <f>L13*107/100</f>
        <v>56.495999999999995</v>
      </c>
      <c r="J13" s="19">
        <f>L13*104/100</f>
        <v>54.912</v>
      </c>
      <c r="K13" s="19">
        <f>L13*102/100</f>
        <v>53.855999999999995</v>
      </c>
      <c r="L13" s="19">
        <f>G13+1.8</f>
        <v>52.8</v>
      </c>
    </row>
    <row r="14" spans="1:12" ht="12.75">
      <c r="A14" s="14">
        <v>7</v>
      </c>
      <c r="B14" s="14" t="s">
        <v>15</v>
      </c>
      <c r="C14" s="16">
        <f>G14*109/100</f>
        <v>55.59</v>
      </c>
      <c r="D14" s="17">
        <f>G14*107/100</f>
        <v>54.57</v>
      </c>
      <c r="E14" s="17">
        <f>G14*104/100</f>
        <v>53.04</v>
      </c>
      <c r="F14" s="17">
        <f>G14*102/100</f>
        <v>52.02</v>
      </c>
      <c r="G14" s="17">
        <v>51</v>
      </c>
      <c r="H14" s="18">
        <f>L14*109/100</f>
        <v>57.552</v>
      </c>
      <c r="I14" s="19">
        <f>L14*107/100</f>
        <v>56.495999999999995</v>
      </c>
      <c r="J14" s="19">
        <f>L14*104/100</f>
        <v>54.912</v>
      </c>
      <c r="K14" s="19">
        <f>L14*102/100</f>
        <v>53.855999999999995</v>
      </c>
      <c r="L14" s="19">
        <f>G14+1.8</f>
        <v>52.8</v>
      </c>
    </row>
    <row r="15" spans="1:12" ht="12.75">
      <c r="A15" s="14"/>
      <c r="B15" s="20" t="s">
        <v>19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14">
        <v>8</v>
      </c>
      <c r="B16" s="14" t="s">
        <v>20</v>
      </c>
      <c r="C16" s="16">
        <f>G16*109/100</f>
        <v>53.41</v>
      </c>
      <c r="D16" s="17">
        <f>G16*107/100</f>
        <v>52.43</v>
      </c>
      <c r="E16" s="17">
        <f>G16*104/100</f>
        <v>50.96</v>
      </c>
      <c r="F16" s="17">
        <f>G16*102/100</f>
        <v>49.98</v>
      </c>
      <c r="G16" s="17">
        <v>49</v>
      </c>
      <c r="H16" s="18">
        <f>L16*109/100</f>
        <v>55.372</v>
      </c>
      <c r="I16" s="19">
        <f>L16*107/100</f>
        <v>54.355999999999995</v>
      </c>
      <c r="J16" s="19">
        <f>L16*104/100</f>
        <v>52.832</v>
      </c>
      <c r="K16" s="19">
        <f>L16*102/100</f>
        <v>51.815999999999995</v>
      </c>
      <c r="L16" s="19">
        <f>G16+1.8</f>
        <v>50.8</v>
      </c>
    </row>
    <row r="17" spans="1:12" ht="12.75">
      <c r="A17" s="14">
        <v>9</v>
      </c>
      <c r="B17" s="14" t="s">
        <v>21</v>
      </c>
      <c r="C17" s="16">
        <f>G17*109/100</f>
        <v>53.41</v>
      </c>
      <c r="D17" s="17">
        <f>G17*107/100</f>
        <v>52.43</v>
      </c>
      <c r="E17" s="17">
        <f>G17*104/100</f>
        <v>50.96</v>
      </c>
      <c r="F17" s="17">
        <f>G17*102/100</f>
        <v>49.98</v>
      </c>
      <c r="G17" s="17">
        <v>49</v>
      </c>
      <c r="H17" s="18">
        <f>L17*109/100</f>
        <v>55.372</v>
      </c>
      <c r="I17" s="19">
        <f>L17*107/100</f>
        <v>54.355999999999995</v>
      </c>
      <c r="J17" s="19">
        <f>L17*104/100</f>
        <v>52.832</v>
      </c>
      <c r="K17" s="19">
        <f>L17*102/100</f>
        <v>51.815999999999995</v>
      </c>
      <c r="L17" s="19">
        <f>G17+1.8</f>
        <v>50.8</v>
      </c>
    </row>
    <row r="18" spans="1:12" ht="12.75">
      <c r="A18" s="14">
        <v>10</v>
      </c>
      <c r="B18" s="14" t="s">
        <v>22</v>
      </c>
      <c r="C18" s="16">
        <f>G18*109/100</f>
        <v>53.41</v>
      </c>
      <c r="D18" s="17">
        <f>G18*107/100</f>
        <v>52.43</v>
      </c>
      <c r="E18" s="17">
        <f>G18*104/100</f>
        <v>50.96</v>
      </c>
      <c r="F18" s="17">
        <f>G18*102/100</f>
        <v>49.98</v>
      </c>
      <c r="G18" s="17">
        <v>49</v>
      </c>
      <c r="H18" s="18">
        <f>L18*109/100</f>
        <v>55.372</v>
      </c>
      <c r="I18" s="19">
        <f>L18*107/100</f>
        <v>54.355999999999995</v>
      </c>
      <c r="J18" s="19">
        <f>L18*104/100</f>
        <v>52.832</v>
      </c>
      <c r="K18" s="19">
        <f>L18*102/100</f>
        <v>51.815999999999995</v>
      </c>
      <c r="L18" s="19">
        <f>G18+1.8</f>
        <v>50.8</v>
      </c>
    </row>
    <row r="19" spans="1:12" ht="12.75">
      <c r="A19" s="14">
        <v>11</v>
      </c>
      <c r="B19" s="14" t="s">
        <v>23</v>
      </c>
      <c r="C19" s="16">
        <f>G19*109/100</f>
        <v>53.41</v>
      </c>
      <c r="D19" s="17">
        <f>G19*107/100</f>
        <v>52.43</v>
      </c>
      <c r="E19" s="17">
        <f>G19*104/100</f>
        <v>50.96</v>
      </c>
      <c r="F19" s="17">
        <f>G19*102/100</f>
        <v>49.98</v>
      </c>
      <c r="G19" s="17">
        <v>49</v>
      </c>
      <c r="H19" s="18">
        <f>L19*109/100</f>
        <v>55.372</v>
      </c>
      <c r="I19" s="19">
        <f>L19*107/100</f>
        <v>54.355999999999995</v>
      </c>
      <c r="J19" s="19">
        <f>L19*104/100</f>
        <v>52.832</v>
      </c>
      <c r="K19" s="19">
        <f>L19*102/100</f>
        <v>51.815999999999995</v>
      </c>
      <c r="L19" s="19">
        <f>G19+1.8</f>
        <v>50.8</v>
      </c>
    </row>
    <row r="20" spans="1:12" ht="12.75">
      <c r="A20" s="14">
        <v>12</v>
      </c>
      <c r="B20" s="14" t="s">
        <v>24</v>
      </c>
      <c r="C20" s="16">
        <f>G20*109/100</f>
        <v>53.41</v>
      </c>
      <c r="D20" s="17">
        <f>G20*107/100</f>
        <v>52.43</v>
      </c>
      <c r="E20" s="17">
        <f>G20*104/100</f>
        <v>50.96</v>
      </c>
      <c r="F20" s="17">
        <f>G20*102/100</f>
        <v>49.98</v>
      </c>
      <c r="G20" s="17">
        <v>49</v>
      </c>
      <c r="H20" s="18">
        <f>L20*109/100</f>
        <v>55.372</v>
      </c>
      <c r="I20" s="19">
        <f>L20*107/100</f>
        <v>54.355999999999995</v>
      </c>
      <c r="J20" s="19">
        <f>L20*104/100</f>
        <v>52.832</v>
      </c>
      <c r="K20" s="19">
        <f>L20*102/100</f>
        <v>51.815999999999995</v>
      </c>
      <c r="L20" s="19">
        <f>G20+1.8</f>
        <v>50.8</v>
      </c>
    </row>
    <row r="21" spans="1:12" ht="12.75">
      <c r="A21" s="14">
        <v>13</v>
      </c>
      <c r="B21" s="14" t="s">
        <v>25</v>
      </c>
      <c r="C21" s="16">
        <f>G21*109/100</f>
        <v>53.41</v>
      </c>
      <c r="D21" s="17">
        <f>G21*107/100</f>
        <v>52.43</v>
      </c>
      <c r="E21" s="17">
        <f>G21*104/100</f>
        <v>50.96</v>
      </c>
      <c r="F21" s="17">
        <f>G21*102/100</f>
        <v>49.98</v>
      </c>
      <c r="G21" s="17">
        <v>49</v>
      </c>
      <c r="H21" s="18">
        <f>L21*109/100</f>
        <v>55.372</v>
      </c>
      <c r="I21" s="19">
        <f>L21*107/100</f>
        <v>54.355999999999995</v>
      </c>
      <c r="J21" s="19">
        <f>L21*104/100</f>
        <v>52.832</v>
      </c>
      <c r="K21" s="19">
        <f>L21*102/100</f>
        <v>51.815999999999995</v>
      </c>
      <c r="L21" s="19">
        <f>G21+1.8</f>
        <v>50.8</v>
      </c>
    </row>
    <row r="22" spans="1:12" ht="12.75">
      <c r="A22" s="14">
        <v>14</v>
      </c>
      <c r="B22" s="14" t="s">
        <v>26</v>
      </c>
      <c r="C22" s="16">
        <f>G22*109/100</f>
        <v>53.41</v>
      </c>
      <c r="D22" s="17">
        <f>G22*107/100</f>
        <v>52.43</v>
      </c>
      <c r="E22" s="17">
        <f>G22*104/100</f>
        <v>50.96</v>
      </c>
      <c r="F22" s="17">
        <f>G22*102/100</f>
        <v>49.98</v>
      </c>
      <c r="G22" s="17">
        <v>49</v>
      </c>
      <c r="H22" s="18">
        <f>L22*109/100</f>
        <v>55.372</v>
      </c>
      <c r="I22" s="19">
        <f>L22*107/100</f>
        <v>54.355999999999995</v>
      </c>
      <c r="J22" s="19">
        <f>L22*104/100</f>
        <v>52.832</v>
      </c>
      <c r="K22" s="19">
        <f>L22*102/100</f>
        <v>51.815999999999995</v>
      </c>
      <c r="L22" s="19">
        <f>G22+1.8</f>
        <v>50.8</v>
      </c>
    </row>
    <row r="23" spans="1:12" ht="12.75">
      <c r="A23" s="14">
        <v>15</v>
      </c>
      <c r="B23" s="14" t="s">
        <v>27</v>
      </c>
      <c r="C23" s="16">
        <f>G23*109/100</f>
        <v>53.41</v>
      </c>
      <c r="D23" s="17">
        <f>G23*107/100</f>
        <v>52.43</v>
      </c>
      <c r="E23" s="17">
        <f>G23*104/100</f>
        <v>50.96</v>
      </c>
      <c r="F23" s="17">
        <f>G23*102/100</f>
        <v>49.98</v>
      </c>
      <c r="G23" s="17">
        <v>49</v>
      </c>
      <c r="H23" s="18">
        <f>L23*109/100</f>
        <v>55.372</v>
      </c>
      <c r="I23" s="19">
        <f>L23*107/100</f>
        <v>54.355999999999995</v>
      </c>
      <c r="J23" s="19">
        <f>L23*104/100</f>
        <v>52.832</v>
      </c>
      <c r="K23" s="19">
        <f>L23*102/100</f>
        <v>51.815999999999995</v>
      </c>
      <c r="L23" s="19">
        <f>G23+1.8</f>
        <v>50.8</v>
      </c>
    </row>
    <row r="24" spans="1:12" ht="12.75">
      <c r="A24" s="14">
        <v>16</v>
      </c>
      <c r="B24" s="14" t="s">
        <v>28</v>
      </c>
      <c r="C24" s="16">
        <f>G24*109/100</f>
        <v>53.41</v>
      </c>
      <c r="D24" s="17">
        <f>G24*107/100</f>
        <v>52.43</v>
      </c>
      <c r="E24" s="17">
        <f>G24*104/100</f>
        <v>50.96</v>
      </c>
      <c r="F24" s="17">
        <f>G24*102/100</f>
        <v>49.98</v>
      </c>
      <c r="G24" s="17">
        <v>49</v>
      </c>
      <c r="H24" s="18">
        <f>L24*109/100</f>
        <v>55.372</v>
      </c>
      <c r="I24" s="19">
        <f>L24*107/100</f>
        <v>54.355999999999995</v>
      </c>
      <c r="J24" s="19">
        <f>L24*104/100</f>
        <v>52.832</v>
      </c>
      <c r="K24" s="19">
        <f>L24*102/100</f>
        <v>51.815999999999995</v>
      </c>
      <c r="L24" s="19">
        <f>G24+1.8</f>
        <v>50.8</v>
      </c>
    </row>
    <row r="25" spans="1:12" ht="12.75">
      <c r="A25" s="14">
        <v>17</v>
      </c>
      <c r="B25" s="14" t="s">
        <v>29</v>
      </c>
      <c r="C25" s="16">
        <f>G25*109/100</f>
        <v>53.41</v>
      </c>
      <c r="D25" s="17">
        <f>G25*107/100</f>
        <v>52.43</v>
      </c>
      <c r="E25" s="17">
        <f>G25*104/100</f>
        <v>50.96</v>
      </c>
      <c r="F25" s="17">
        <f>G25*102/100</f>
        <v>49.98</v>
      </c>
      <c r="G25" s="17">
        <v>49</v>
      </c>
      <c r="H25" s="18">
        <f>L25*109/100</f>
        <v>55.372</v>
      </c>
      <c r="I25" s="19">
        <f>L25*107/100</f>
        <v>54.355999999999995</v>
      </c>
      <c r="J25" s="19">
        <f>L25*104/100</f>
        <v>52.832</v>
      </c>
      <c r="K25" s="19">
        <f>L25*102/100</f>
        <v>51.815999999999995</v>
      </c>
      <c r="L25" s="19">
        <f>G25+1.8</f>
        <v>50.8</v>
      </c>
    </row>
    <row r="26" spans="1:12" ht="12.75">
      <c r="A26" s="14">
        <v>18</v>
      </c>
      <c r="B26" s="14" t="s">
        <v>30</v>
      </c>
      <c r="C26" s="16">
        <f>G26*109/100</f>
        <v>53.41</v>
      </c>
      <c r="D26" s="17">
        <f>G26*107/100</f>
        <v>52.43</v>
      </c>
      <c r="E26" s="17">
        <f>G26*104/100</f>
        <v>50.96</v>
      </c>
      <c r="F26" s="17">
        <f>G26*102/100</f>
        <v>49.98</v>
      </c>
      <c r="G26" s="17">
        <v>49</v>
      </c>
      <c r="H26" s="18">
        <f>L26*109/100</f>
        <v>55.372</v>
      </c>
      <c r="I26" s="19">
        <f>L26*107/100</f>
        <v>54.355999999999995</v>
      </c>
      <c r="J26" s="19">
        <f>L26*104/100</f>
        <v>52.832</v>
      </c>
      <c r="K26" s="19">
        <f>L26*102/100</f>
        <v>51.815999999999995</v>
      </c>
      <c r="L26" s="19">
        <f>G26+1.8</f>
        <v>50.8</v>
      </c>
    </row>
    <row r="27" spans="1:12" ht="12.75">
      <c r="A27" s="14"/>
      <c r="B27" s="20" t="s">
        <v>31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14">
        <v>19</v>
      </c>
      <c r="B28" s="14" t="s">
        <v>20</v>
      </c>
      <c r="C28" s="16">
        <f>G28*109/100</f>
        <v>55.045</v>
      </c>
      <c r="D28" s="17">
        <f>G28*107/100</f>
        <v>54.035</v>
      </c>
      <c r="E28" s="17">
        <f>G28*104/100</f>
        <v>52.52</v>
      </c>
      <c r="F28" s="17">
        <f>G28*102/100</f>
        <v>51.51</v>
      </c>
      <c r="G28" s="17">
        <v>50.5</v>
      </c>
      <c r="H28" s="18">
        <f>L28*109/100</f>
        <v>57.007</v>
      </c>
      <c r="I28" s="19">
        <f>L28*107/100</f>
        <v>55.96099999999999</v>
      </c>
      <c r="J28" s="19">
        <f>L28*104/100</f>
        <v>54.391999999999996</v>
      </c>
      <c r="K28" s="19">
        <f>L28*102/100</f>
        <v>53.346</v>
      </c>
      <c r="L28" s="19">
        <f>G28+1.8</f>
        <v>52.3</v>
      </c>
    </row>
    <row r="29" spans="1:12" ht="12.75">
      <c r="A29" s="14">
        <v>20</v>
      </c>
      <c r="B29" s="14" t="s">
        <v>21</v>
      </c>
      <c r="C29" s="16">
        <f>G29*109/100</f>
        <v>55.045</v>
      </c>
      <c r="D29" s="17">
        <f>G29*107/100</f>
        <v>54.035</v>
      </c>
      <c r="E29" s="17">
        <f>G29*104/100</f>
        <v>52.52</v>
      </c>
      <c r="F29" s="17">
        <f>G29*102/100</f>
        <v>51.51</v>
      </c>
      <c r="G29" s="17">
        <v>50.5</v>
      </c>
      <c r="H29" s="18">
        <f>L29*109/100</f>
        <v>57.007</v>
      </c>
      <c r="I29" s="19">
        <f>L29*107/100</f>
        <v>55.96099999999999</v>
      </c>
      <c r="J29" s="19">
        <f>L29*104/100</f>
        <v>54.391999999999996</v>
      </c>
      <c r="K29" s="19">
        <f>L29*102/100</f>
        <v>53.346</v>
      </c>
      <c r="L29" s="19">
        <f>G29+1.8</f>
        <v>52.3</v>
      </c>
    </row>
    <row r="30" spans="1:12" ht="12.75">
      <c r="A30" s="14">
        <v>21</v>
      </c>
      <c r="B30" s="14" t="s">
        <v>22</v>
      </c>
      <c r="C30" s="16">
        <f>G30*109/100</f>
        <v>55.045</v>
      </c>
      <c r="D30" s="17">
        <f>G30*107/100</f>
        <v>54.035</v>
      </c>
      <c r="E30" s="17">
        <f>G30*104/100</f>
        <v>52.52</v>
      </c>
      <c r="F30" s="17">
        <f>G30*102/100</f>
        <v>51.51</v>
      </c>
      <c r="G30" s="17">
        <v>50.5</v>
      </c>
      <c r="H30" s="18">
        <f>L30*109/100</f>
        <v>57.007</v>
      </c>
      <c r="I30" s="19">
        <f>L30*107/100</f>
        <v>55.96099999999999</v>
      </c>
      <c r="J30" s="19">
        <f>L30*104/100</f>
        <v>54.391999999999996</v>
      </c>
      <c r="K30" s="19">
        <f>L30*102/100</f>
        <v>53.346</v>
      </c>
      <c r="L30" s="19">
        <f>G30+1.8</f>
        <v>52.3</v>
      </c>
    </row>
    <row r="31" spans="1:12" ht="12.75">
      <c r="A31" s="14">
        <v>22</v>
      </c>
      <c r="B31" s="14" t="s">
        <v>23</v>
      </c>
      <c r="C31" s="16">
        <f>G31*109/100</f>
        <v>55.045</v>
      </c>
      <c r="D31" s="17">
        <f>G31*107/100</f>
        <v>54.035</v>
      </c>
      <c r="E31" s="17">
        <f>G31*104/100</f>
        <v>52.52</v>
      </c>
      <c r="F31" s="17">
        <f>G31*102/100</f>
        <v>51.51</v>
      </c>
      <c r="G31" s="21">
        <v>50.5</v>
      </c>
      <c r="H31" s="18">
        <f>L31*109/100</f>
        <v>57.007</v>
      </c>
      <c r="I31" s="19">
        <f>L31*107/100</f>
        <v>55.96099999999999</v>
      </c>
      <c r="J31" s="19">
        <f>L31*104/100</f>
        <v>54.391999999999996</v>
      </c>
      <c r="K31" s="19">
        <f>L31*102/100</f>
        <v>53.346</v>
      </c>
      <c r="L31" s="19">
        <f>G31+1.8</f>
        <v>52.3</v>
      </c>
    </row>
    <row r="32" spans="1:12" ht="12.75">
      <c r="A32" s="14">
        <v>23</v>
      </c>
      <c r="B32" s="14" t="s">
        <v>24</v>
      </c>
      <c r="C32" s="16">
        <f>G32*109/100</f>
        <v>55.045</v>
      </c>
      <c r="D32" s="17">
        <f>G32*107/100</f>
        <v>54.035</v>
      </c>
      <c r="E32" s="17">
        <f>G32*104/100</f>
        <v>52.52</v>
      </c>
      <c r="F32" s="17">
        <f>G32*102/100</f>
        <v>51.51</v>
      </c>
      <c r="G32" s="17">
        <v>50.5</v>
      </c>
      <c r="H32" s="18">
        <f>L32*109/100</f>
        <v>57.007</v>
      </c>
      <c r="I32" s="19">
        <f>L32*107/100</f>
        <v>55.96099999999999</v>
      </c>
      <c r="J32" s="19">
        <f>L32*104/100</f>
        <v>54.391999999999996</v>
      </c>
      <c r="K32" s="19">
        <f>L32*102/100</f>
        <v>53.346</v>
      </c>
      <c r="L32" s="19">
        <f>G32+1.8</f>
        <v>52.3</v>
      </c>
    </row>
    <row r="33" spans="1:12" ht="12.75">
      <c r="A33" s="14">
        <v>25</v>
      </c>
      <c r="B33" s="14" t="s">
        <v>26</v>
      </c>
      <c r="C33" s="16">
        <f>G33*109/100</f>
        <v>55.045</v>
      </c>
      <c r="D33" s="17">
        <f>G33*107/100</f>
        <v>54.035</v>
      </c>
      <c r="E33" s="17">
        <f>G33*104/100</f>
        <v>52.52</v>
      </c>
      <c r="F33" s="17">
        <f>G33*102/100</f>
        <v>51.51</v>
      </c>
      <c r="G33" s="17">
        <v>50.5</v>
      </c>
      <c r="H33" s="18">
        <f>L33*109/100</f>
        <v>57.007</v>
      </c>
      <c r="I33" s="19">
        <f>L33*107/100</f>
        <v>55.96099999999999</v>
      </c>
      <c r="J33" s="19">
        <f>L33*104/100</f>
        <v>54.391999999999996</v>
      </c>
      <c r="K33" s="19">
        <f>L33*102/100</f>
        <v>53.346</v>
      </c>
      <c r="L33" s="19">
        <f>G33+1.8</f>
        <v>52.3</v>
      </c>
    </row>
    <row r="34" spans="1:12" ht="12.75">
      <c r="A34" s="14">
        <v>26</v>
      </c>
      <c r="B34" s="14" t="s">
        <v>27</v>
      </c>
      <c r="C34" s="16">
        <f>G34*109/100</f>
        <v>55.045</v>
      </c>
      <c r="D34" s="17">
        <f>G34*107/100</f>
        <v>54.035</v>
      </c>
      <c r="E34" s="17">
        <f>G34*104/100</f>
        <v>52.52</v>
      </c>
      <c r="F34" s="17">
        <f>G34*102/100</f>
        <v>51.51</v>
      </c>
      <c r="G34" s="17">
        <v>50.5</v>
      </c>
      <c r="H34" s="18">
        <f>L34*109/100</f>
        <v>57.007</v>
      </c>
      <c r="I34" s="19">
        <f>L34*107/100</f>
        <v>55.96099999999999</v>
      </c>
      <c r="J34" s="19">
        <f>L34*104/100</f>
        <v>54.391999999999996</v>
      </c>
      <c r="K34" s="19">
        <f>L34*102/100</f>
        <v>53.346</v>
      </c>
      <c r="L34" s="19">
        <f>G34+1.8</f>
        <v>52.3</v>
      </c>
    </row>
    <row r="35" spans="1:12" ht="12.75">
      <c r="A35" s="14">
        <v>27</v>
      </c>
      <c r="B35" s="14" t="s">
        <v>28</v>
      </c>
      <c r="C35" s="16">
        <f>G35*109/100</f>
        <v>55.045</v>
      </c>
      <c r="D35" s="17">
        <f>G35*107/100</f>
        <v>54.035</v>
      </c>
      <c r="E35" s="17">
        <f>G35*104/100</f>
        <v>52.52</v>
      </c>
      <c r="F35" s="17">
        <f>G35*102/100</f>
        <v>51.51</v>
      </c>
      <c r="G35" s="17">
        <v>50.5</v>
      </c>
      <c r="H35" s="18">
        <f>L35*109/100</f>
        <v>57.007</v>
      </c>
      <c r="I35" s="19">
        <f>L35*107/100</f>
        <v>55.96099999999999</v>
      </c>
      <c r="J35" s="19">
        <f>L35*104/100</f>
        <v>54.391999999999996</v>
      </c>
      <c r="K35" s="19">
        <f>L35*102/100</f>
        <v>53.346</v>
      </c>
      <c r="L35" s="19">
        <f>G35+1.8</f>
        <v>52.3</v>
      </c>
    </row>
    <row r="36" spans="1:12" ht="12.75">
      <c r="A36" s="14">
        <v>28</v>
      </c>
      <c r="B36" s="14" t="s">
        <v>32</v>
      </c>
      <c r="C36" s="16">
        <f>G36*109/100</f>
        <v>55.045</v>
      </c>
      <c r="D36" s="17">
        <f>G36*107/100</f>
        <v>54.035</v>
      </c>
      <c r="E36" s="17">
        <f>G36*104/100</f>
        <v>52.52</v>
      </c>
      <c r="F36" s="17">
        <f>G36*102/100</f>
        <v>51.51</v>
      </c>
      <c r="G36" s="17">
        <v>50.5</v>
      </c>
      <c r="H36" s="18">
        <f>L36*109/100</f>
        <v>57.007</v>
      </c>
      <c r="I36" s="19">
        <f>L36*107/100</f>
        <v>55.96099999999999</v>
      </c>
      <c r="J36" s="19">
        <f>L36*104/100</f>
        <v>54.391999999999996</v>
      </c>
      <c r="K36" s="19">
        <f>L36*102/100</f>
        <v>53.346</v>
      </c>
      <c r="L36" s="19">
        <f>G36+1.8</f>
        <v>52.3</v>
      </c>
    </row>
    <row r="37" spans="1:12" ht="12.75">
      <c r="A37" s="14">
        <v>29</v>
      </c>
      <c r="B37" s="14" t="s">
        <v>29</v>
      </c>
      <c r="C37" s="16">
        <f>G37*109/100</f>
        <v>55.045</v>
      </c>
      <c r="D37" s="17">
        <f>G37*107/100</f>
        <v>54.035</v>
      </c>
      <c r="E37" s="17">
        <f>G37*104/100</f>
        <v>52.52</v>
      </c>
      <c r="F37" s="17">
        <f>G37*102/100</f>
        <v>51.51</v>
      </c>
      <c r="G37" s="17">
        <v>50.5</v>
      </c>
      <c r="H37" s="18">
        <f>L37*109/100</f>
        <v>57.007</v>
      </c>
      <c r="I37" s="19">
        <f>L37*107/100</f>
        <v>55.96099999999999</v>
      </c>
      <c r="J37" s="19">
        <f>L37*104/100</f>
        <v>54.391999999999996</v>
      </c>
      <c r="K37" s="19">
        <f>L37*102/100</f>
        <v>53.346</v>
      </c>
      <c r="L37" s="19">
        <f>G37+1.8</f>
        <v>52.3</v>
      </c>
    </row>
    <row r="38" spans="1:12" ht="12.75">
      <c r="A38" s="14">
        <v>30</v>
      </c>
      <c r="B38" s="14" t="s">
        <v>30</v>
      </c>
      <c r="C38" s="16">
        <f>G38*109/100</f>
        <v>55.045</v>
      </c>
      <c r="D38" s="17">
        <f>G38*107/100</f>
        <v>54.035</v>
      </c>
      <c r="E38" s="17">
        <f>G38*104/100</f>
        <v>52.52</v>
      </c>
      <c r="F38" s="17">
        <f>G38*102/100</f>
        <v>51.51</v>
      </c>
      <c r="G38" s="17">
        <v>50.5</v>
      </c>
      <c r="H38" s="18">
        <f>L38*109/100</f>
        <v>57.007</v>
      </c>
      <c r="I38" s="19">
        <f>L38*107/100</f>
        <v>55.96099999999999</v>
      </c>
      <c r="J38" s="19">
        <f>L38*104/100</f>
        <v>54.391999999999996</v>
      </c>
      <c r="K38" s="19">
        <f>L38*102/100</f>
        <v>53.346</v>
      </c>
      <c r="L38" s="19">
        <f>G38+1.8</f>
        <v>52.3</v>
      </c>
    </row>
    <row r="39" spans="1:12" ht="12.75">
      <c r="A39" s="14"/>
      <c r="B39" s="20" t="s">
        <v>33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2.75">
      <c r="A40" s="14">
        <v>31</v>
      </c>
      <c r="B40" s="14" t="s">
        <v>34</v>
      </c>
      <c r="C40" s="16">
        <f>G40*109/100</f>
        <v>55.59</v>
      </c>
      <c r="D40" s="17">
        <f>G40*107/100</f>
        <v>54.57</v>
      </c>
      <c r="E40" s="17">
        <f>G40*104/100</f>
        <v>53.04</v>
      </c>
      <c r="F40" s="17">
        <f>G40*102/100</f>
        <v>52.02</v>
      </c>
      <c r="G40" s="17">
        <v>51</v>
      </c>
      <c r="H40" s="18">
        <f>L40*109/100</f>
        <v>57.552</v>
      </c>
      <c r="I40" s="19">
        <f>L40*107/100</f>
        <v>56.495999999999995</v>
      </c>
      <c r="J40" s="19">
        <f>L40*104/100</f>
        <v>54.912</v>
      </c>
      <c r="K40" s="19">
        <f>L40*102/100</f>
        <v>53.855999999999995</v>
      </c>
      <c r="L40" s="19">
        <f>G40+1.8</f>
        <v>52.8</v>
      </c>
    </row>
    <row r="41" spans="1:12" ht="12.75">
      <c r="A41" s="14">
        <v>32</v>
      </c>
      <c r="B41" s="14" t="s">
        <v>35</v>
      </c>
      <c r="C41" s="16">
        <f>G41*109/100</f>
        <v>55.59</v>
      </c>
      <c r="D41" s="17">
        <f>G41*107/100</f>
        <v>54.57</v>
      </c>
      <c r="E41" s="17">
        <f>G41*104/100</f>
        <v>53.04</v>
      </c>
      <c r="F41" s="17">
        <f>G41*102/100</f>
        <v>52.02</v>
      </c>
      <c r="G41" s="17">
        <v>51</v>
      </c>
      <c r="H41" s="18">
        <f>L41*109/100</f>
        <v>57.552</v>
      </c>
      <c r="I41" s="19">
        <f>L41*107/100</f>
        <v>56.495999999999995</v>
      </c>
      <c r="J41" s="19">
        <f>L41*104/100</f>
        <v>54.912</v>
      </c>
      <c r="K41" s="19">
        <f>L41*102/100</f>
        <v>53.855999999999995</v>
      </c>
      <c r="L41" s="19">
        <f>G41+1.8</f>
        <v>52.8</v>
      </c>
    </row>
    <row r="42" spans="1:12" ht="12.75">
      <c r="A42" s="14">
        <v>33</v>
      </c>
      <c r="B42" s="14" t="s">
        <v>36</v>
      </c>
      <c r="C42" s="16">
        <f>G42*109/100</f>
        <v>55.59</v>
      </c>
      <c r="D42" s="17">
        <f>G42*107/100</f>
        <v>54.57</v>
      </c>
      <c r="E42" s="17">
        <f>G42*104/100</f>
        <v>53.04</v>
      </c>
      <c r="F42" s="17">
        <f>G42*102/100</f>
        <v>52.02</v>
      </c>
      <c r="G42" s="17">
        <v>51</v>
      </c>
      <c r="H42" s="18">
        <f>L42*109/100</f>
        <v>57.552</v>
      </c>
      <c r="I42" s="19">
        <f>L42*107/100</f>
        <v>56.495999999999995</v>
      </c>
      <c r="J42" s="19">
        <f>L42*104/100</f>
        <v>54.912</v>
      </c>
      <c r="K42" s="19">
        <f>L42*102/100</f>
        <v>53.855999999999995</v>
      </c>
      <c r="L42" s="19">
        <f>G42+1.8</f>
        <v>52.8</v>
      </c>
    </row>
    <row r="43" spans="1:12" ht="12.75">
      <c r="A43" s="14">
        <v>34</v>
      </c>
      <c r="B43" s="14" t="s">
        <v>37</v>
      </c>
      <c r="C43" s="16">
        <f>G43*109/100</f>
        <v>55.59</v>
      </c>
      <c r="D43" s="17">
        <f>G43*107/100</f>
        <v>54.57</v>
      </c>
      <c r="E43" s="17">
        <f>G43*104/100</f>
        <v>53.04</v>
      </c>
      <c r="F43" s="17">
        <f>G43*102/100</f>
        <v>52.02</v>
      </c>
      <c r="G43" s="17">
        <v>51</v>
      </c>
      <c r="H43" s="18">
        <f>L43*109/100</f>
        <v>57.552</v>
      </c>
      <c r="I43" s="19">
        <f>L43*107/100</f>
        <v>56.495999999999995</v>
      </c>
      <c r="J43" s="19">
        <f>L43*104/100</f>
        <v>54.912</v>
      </c>
      <c r="K43" s="19">
        <f>L43*102/100</f>
        <v>53.855999999999995</v>
      </c>
      <c r="L43" s="19">
        <f>G43+1.8</f>
        <v>52.8</v>
      </c>
    </row>
    <row r="44" spans="1:12" ht="12.75">
      <c r="A44" s="14">
        <v>35</v>
      </c>
      <c r="B44" s="14" t="s">
        <v>38</v>
      </c>
      <c r="C44" s="16">
        <f>G44*109/100</f>
        <v>55.59</v>
      </c>
      <c r="D44" s="17">
        <f>G44*107/100</f>
        <v>54.57</v>
      </c>
      <c r="E44" s="17">
        <f>G44*104/100</f>
        <v>53.04</v>
      </c>
      <c r="F44" s="17">
        <f>G44*102/100</f>
        <v>52.02</v>
      </c>
      <c r="G44" s="17">
        <v>51</v>
      </c>
      <c r="H44" s="18">
        <f>L44*109/100</f>
        <v>57.552</v>
      </c>
      <c r="I44" s="19">
        <f>L44*107/100</f>
        <v>56.495999999999995</v>
      </c>
      <c r="J44" s="19">
        <f>L44*104/100</f>
        <v>54.912</v>
      </c>
      <c r="K44" s="19">
        <f>L44*102/100</f>
        <v>53.855999999999995</v>
      </c>
      <c r="L44" s="19">
        <f>G44+1.8</f>
        <v>52.8</v>
      </c>
    </row>
    <row r="45" spans="1:12" ht="12.75">
      <c r="A45" s="14">
        <v>36</v>
      </c>
      <c r="B45" s="14" t="s">
        <v>39</v>
      </c>
      <c r="C45" s="16">
        <f>G45*109/100</f>
        <v>55.59</v>
      </c>
      <c r="D45" s="17">
        <f>G45*107/100</f>
        <v>54.57</v>
      </c>
      <c r="E45" s="17">
        <f>G45*104/100</f>
        <v>53.04</v>
      </c>
      <c r="F45" s="17">
        <f>G45*102/100</f>
        <v>52.02</v>
      </c>
      <c r="G45" s="17">
        <v>51</v>
      </c>
      <c r="H45" s="18">
        <f>L45*109/100</f>
        <v>57.552</v>
      </c>
      <c r="I45" s="19">
        <f>L45*107/100</f>
        <v>56.495999999999995</v>
      </c>
      <c r="J45" s="19">
        <f>L45*104/100</f>
        <v>54.912</v>
      </c>
      <c r="K45" s="19">
        <f>L45*102/100</f>
        <v>53.855999999999995</v>
      </c>
      <c r="L45" s="19">
        <f>G45+1.8</f>
        <v>52.8</v>
      </c>
    </row>
    <row r="46" spans="1:12" ht="12.75">
      <c r="A46" s="14">
        <v>37</v>
      </c>
      <c r="B46" s="14" t="s">
        <v>40</v>
      </c>
      <c r="C46" s="16">
        <f>G46*109/100</f>
        <v>55.59</v>
      </c>
      <c r="D46" s="17">
        <f>G46*107/100</f>
        <v>54.57</v>
      </c>
      <c r="E46" s="17">
        <f>G46*104/100</f>
        <v>53.04</v>
      </c>
      <c r="F46" s="17">
        <f>G46*102/100</f>
        <v>52.02</v>
      </c>
      <c r="G46" s="17">
        <v>51</v>
      </c>
      <c r="H46" s="18">
        <f>L46*109/100</f>
        <v>57.552</v>
      </c>
      <c r="I46" s="19">
        <f>L46*107/100</f>
        <v>56.495999999999995</v>
      </c>
      <c r="J46" s="19">
        <f>L46*104/100</f>
        <v>54.912</v>
      </c>
      <c r="K46" s="19">
        <f>L46*102/100</f>
        <v>53.855999999999995</v>
      </c>
      <c r="L46" s="19">
        <f>G46+1.8</f>
        <v>52.8</v>
      </c>
    </row>
    <row r="47" spans="1:12" ht="12.75">
      <c r="A47" s="14">
        <v>38</v>
      </c>
      <c r="B47" s="14" t="s">
        <v>41</v>
      </c>
      <c r="C47" s="16">
        <f>G47*109/100</f>
        <v>55.59</v>
      </c>
      <c r="D47" s="17">
        <f>G47*107/100</f>
        <v>54.57</v>
      </c>
      <c r="E47" s="17">
        <f>G47*104/100</f>
        <v>53.04</v>
      </c>
      <c r="F47" s="17">
        <f>G47*102/100</f>
        <v>52.02</v>
      </c>
      <c r="G47" s="17">
        <v>51</v>
      </c>
      <c r="H47" s="18">
        <f>L47*109/100</f>
        <v>57.552</v>
      </c>
      <c r="I47" s="19">
        <f>L47*107/100</f>
        <v>56.495999999999995</v>
      </c>
      <c r="J47" s="19">
        <f>L47*104/100</f>
        <v>54.912</v>
      </c>
      <c r="K47" s="19">
        <f>L47*102/100</f>
        <v>53.855999999999995</v>
      </c>
      <c r="L47" s="19">
        <f>G47+1.8</f>
        <v>52.8</v>
      </c>
    </row>
    <row r="48" spans="1:12" ht="12.75">
      <c r="A48" s="14">
        <v>39</v>
      </c>
      <c r="B48" s="14" t="s">
        <v>42</v>
      </c>
      <c r="C48" s="16">
        <f>G48*109/100</f>
        <v>55.59</v>
      </c>
      <c r="D48" s="17">
        <f>G48*107/100</f>
        <v>54.57</v>
      </c>
      <c r="E48" s="17">
        <f>G48*104/100</f>
        <v>53.04</v>
      </c>
      <c r="F48" s="17">
        <f>G48*102/100</f>
        <v>52.02</v>
      </c>
      <c r="G48" s="17">
        <v>51</v>
      </c>
      <c r="H48" s="18">
        <f>L48*109/100</f>
        <v>57.552</v>
      </c>
      <c r="I48" s="19">
        <f>L48*107/100</f>
        <v>56.495999999999995</v>
      </c>
      <c r="J48" s="19">
        <f>L48*104/100</f>
        <v>54.912</v>
      </c>
      <c r="K48" s="19">
        <f>L48*102/100</f>
        <v>53.855999999999995</v>
      </c>
      <c r="L48" s="19">
        <f>G48+1.8</f>
        <v>52.8</v>
      </c>
    </row>
    <row r="49" spans="1:12" ht="12.75">
      <c r="A49" s="14">
        <v>40</v>
      </c>
      <c r="B49" s="14" t="s">
        <v>43</v>
      </c>
      <c r="C49" s="16">
        <f>G49*109/100</f>
        <v>55.59</v>
      </c>
      <c r="D49" s="17">
        <f>G49*107/100</f>
        <v>54.57</v>
      </c>
      <c r="E49" s="17">
        <f>G49*104/100</f>
        <v>53.04</v>
      </c>
      <c r="F49" s="17">
        <f>G49*102/100</f>
        <v>52.02</v>
      </c>
      <c r="G49" s="17">
        <v>51</v>
      </c>
      <c r="H49" s="18">
        <f>L49*109/100</f>
        <v>57.552</v>
      </c>
      <c r="I49" s="19">
        <f>L49*107/100</f>
        <v>56.495999999999995</v>
      </c>
      <c r="J49" s="19">
        <f>L49*104/100</f>
        <v>54.912</v>
      </c>
      <c r="K49" s="19">
        <f>L49*102/100</f>
        <v>53.855999999999995</v>
      </c>
      <c r="L49" s="19">
        <f>G49+1.8</f>
        <v>52.8</v>
      </c>
    </row>
    <row r="50" spans="1:12" ht="12.75">
      <c r="A50" s="14">
        <v>41</v>
      </c>
      <c r="B50" s="14" t="s">
        <v>44</v>
      </c>
      <c r="C50" s="16">
        <f>G50*109/100</f>
        <v>55.59</v>
      </c>
      <c r="D50" s="17">
        <f>G50*107/100</f>
        <v>54.57</v>
      </c>
      <c r="E50" s="17">
        <f>G50*104/100</f>
        <v>53.04</v>
      </c>
      <c r="F50" s="17">
        <f>G50*102/100</f>
        <v>52.02</v>
      </c>
      <c r="G50" s="17">
        <v>51</v>
      </c>
      <c r="H50" s="18">
        <f>L50*109/100</f>
        <v>57.552</v>
      </c>
      <c r="I50" s="19">
        <f>L50*107/100</f>
        <v>56.495999999999995</v>
      </c>
      <c r="J50" s="19">
        <f>L50*104/100</f>
        <v>54.912</v>
      </c>
      <c r="K50" s="19">
        <f>L50*102/100</f>
        <v>53.855999999999995</v>
      </c>
      <c r="L50" s="19">
        <f>G50+1.8</f>
        <v>52.8</v>
      </c>
    </row>
    <row r="51" spans="1:12" ht="12.75">
      <c r="A51" s="14">
        <v>42</v>
      </c>
      <c r="B51" s="14" t="s">
        <v>45</v>
      </c>
      <c r="C51" s="16">
        <f>G51*109/100</f>
        <v>55.59</v>
      </c>
      <c r="D51" s="17">
        <f>G51*107/100</f>
        <v>54.57</v>
      </c>
      <c r="E51" s="17">
        <f>G51*104/100</f>
        <v>53.04</v>
      </c>
      <c r="F51" s="17">
        <f>G51*102/100</f>
        <v>52.02</v>
      </c>
      <c r="G51" s="17">
        <v>51</v>
      </c>
      <c r="H51" s="18">
        <f>L51*109/100</f>
        <v>57.552</v>
      </c>
      <c r="I51" s="19">
        <f>L51*107/100</f>
        <v>56.495999999999995</v>
      </c>
      <c r="J51" s="19">
        <f>L51*104/100</f>
        <v>54.912</v>
      </c>
      <c r="K51" s="19">
        <f>L51*102/100</f>
        <v>53.855999999999995</v>
      </c>
      <c r="L51" s="19">
        <f>G51+1.8</f>
        <v>52.8</v>
      </c>
    </row>
    <row r="52" spans="1:12" ht="12.75">
      <c r="A52" s="14">
        <v>43</v>
      </c>
      <c r="B52" s="14" t="s">
        <v>46</v>
      </c>
      <c r="C52" s="16">
        <f>G52*109/100</f>
        <v>55.59</v>
      </c>
      <c r="D52" s="17">
        <f>G52*107/100</f>
        <v>54.57</v>
      </c>
      <c r="E52" s="17">
        <f>G52*104/100</f>
        <v>53.04</v>
      </c>
      <c r="F52" s="17">
        <f>G52*102/100</f>
        <v>52.02</v>
      </c>
      <c r="G52" s="17">
        <v>51</v>
      </c>
      <c r="H52" s="18">
        <f>L52*109/100</f>
        <v>57.552</v>
      </c>
      <c r="I52" s="19">
        <f>L52*107/100</f>
        <v>56.495999999999995</v>
      </c>
      <c r="J52" s="19">
        <f>L52*104/100</f>
        <v>54.912</v>
      </c>
      <c r="K52" s="19">
        <f>L52*102/100</f>
        <v>53.855999999999995</v>
      </c>
      <c r="L52" s="19">
        <f>G52+1.8</f>
        <v>52.8</v>
      </c>
    </row>
    <row r="53" spans="1:12" ht="12.75">
      <c r="A53" s="14">
        <v>44</v>
      </c>
      <c r="B53" s="14" t="s">
        <v>47</v>
      </c>
      <c r="C53" s="16">
        <f>G53*109/100</f>
        <v>55.59</v>
      </c>
      <c r="D53" s="17">
        <f>G53*107/100</f>
        <v>54.57</v>
      </c>
      <c r="E53" s="17">
        <f>G53*104/100</f>
        <v>53.04</v>
      </c>
      <c r="F53" s="17">
        <f>G53*102/100</f>
        <v>52.02</v>
      </c>
      <c r="G53" s="17">
        <v>51</v>
      </c>
      <c r="H53" s="18">
        <f>L53*109/100</f>
        <v>57.552</v>
      </c>
      <c r="I53" s="19">
        <f>L53*107/100</f>
        <v>56.495999999999995</v>
      </c>
      <c r="J53" s="19">
        <f>L53*104/100</f>
        <v>54.912</v>
      </c>
      <c r="K53" s="19">
        <f>L53*102/100</f>
        <v>53.855999999999995</v>
      </c>
      <c r="L53" s="19">
        <f>G53+1.8</f>
        <v>52.8</v>
      </c>
    </row>
    <row r="54" spans="1:12" ht="12.75">
      <c r="A54" s="14"/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14">
        <v>45</v>
      </c>
      <c r="B55" s="14" t="s">
        <v>49</v>
      </c>
      <c r="C55" s="16">
        <f>G55*109/100</f>
        <v>57.225</v>
      </c>
      <c r="D55" s="17">
        <f>G55*107/100</f>
        <v>56.175</v>
      </c>
      <c r="E55" s="17">
        <f>G55*104/100</f>
        <v>54.6</v>
      </c>
      <c r="F55" s="17">
        <f>G55*102/100</f>
        <v>53.55</v>
      </c>
      <c r="G55" s="17">
        <v>52.5</v>
      </c>
      <c r="H55" s="18">
        <f>L55*109/100</f>
        <v>59.187</v>
      </c>
      <c r="I55" s="19">
        <f>L55*107/100</f>
        <v>58.10099999999999</v>
      </c>
      <c r="J55" s="19">
        <f>L55*104/100</f>
        <v>56.472</v>
      </c>
      <c r="K55" s="19">
        <f>L55*102/100</f>
        <v>55.385999999999996</v>
      </c>
      <c r="L55" s="19">
        <f>G55+1.8</f>
        <v>54.3</v>
      </c>
    </row>
    <row r="56" spans="1:12" ht="12.75">
      <c r="A56" s="14">
        <v>46</v>
      </c>
      <c r="B56" s="14" t="s">
        <v>38</v>
      </c>
      <c r="C56" s="16">
        <f>G56*109/100</f>
        <v>57.225</v>
      </c>
      <c r="D56" s="17">
        <f>G56*107/100</f>
        <v>56.175</v>
      </c>
      <c r="E56" s="17">
        <f>G56*104/100</f>
        <v>54.6</v>
      </c>
      <c r="F56" s="17">
        <f>G56*102/100</f>
        <v>53.55</v>
      </c>
      <c r="G56" s="17">
        <v>52.5</v>
      </c>
      <c r="H56" s="18">
        <f>L56*109/100</f>
        <v>59.187</v>
      </c>
      <c r="I56" s="19">
        <f>L56*107/100</f>
        <v>58.10099999999999</v>
      </c>
      <c r="J56" s="19">
        <f>L56*104/100</f>
        <v>56.472</v>
      </c>
      <c r="K56" s="19">
        <f>L56*102/100</f>
        <v>55.385999999999996</v>
      </c>
      <c r="L56" s="19">
        <f>G56+1.8</f>
        <v>54.3</v>
      </c>
    </row>
    <row r="57" spans="1:12" ht="12.75">
      <c r="A57" s="14">
        <v>47</v>
      </c>
      <c r="B57" s="14" t="s">
        <v>50</v>
      </c>
      <c r="C57" s="16">
        <f>G57*109/100</f>
        <v>57.225</v>
      </c>
      <c r="D57" s="17">
        <f>G57*107/100</f>
        <v>56.175</v>
      </c>
      <c r="E57" s="17">
        <f>G57*104/100</f>
        <v>54.6</v>
      </c>
      <c r="F57" s="17">
        <f>G57*102/100</f>
        <v>53.55</v>
      </c>
      <c r="G57" s="17">
        <v>52.5</v>
      </c>
      <c r="H57" s="18">
        <f>L57*109/100</f>
        <v>59.187</v>
      </c>
      <c r="I57" s="19">
        <f>L57*107/100</f>
        <v>58.10099999999999</v>
      </c>
      <c r="J57" s="19">
        <f>L57*104/100</f>
        <v>56.472</v>
      </c>
      <c r="K57" s="19">
        <f>L57*102/100</f>
        <v>55.385999999999996</v>
      </c>
      <c r="L57" s="19">
        <f>G57+1.8</f>
        <v>54.3</v>
      </c>
    </row>
    <row r="58" spans="1:12" ht="12.75">
      <c r="A58" s="14">
        <v>48</v>
      </c>
      <c r="B58" s="14" t="s">
        <v>51</v>
      </c>
      <c r="C58" s="16">
        <f>G58*109/100</f>
        <v>57.225</v>
      </c>
      <c r="D58" s="17">
        <f>G58*107/100</f>
        <v>56.175</v>
      </c>
      <c r="E58" s="17">
        <f>G58*104/100</f>
        <v>54.6</v>
      </c>
      <c r="F58" s="17">
        <f>G58*102/100</f>
        <v>53.55</v>
      </c>
      <c r="G58" s="17">
        <v>52.5</v>
      </c>
      <c r="H58" s="18">
        <f>L58*109/100</f>
        <v>59.187</v>
      </c>
      <c r="I58" s="19">
        <f>L58*107/100</f>
        <v>58.10099999999999</v>
      </c>
      <c r="J58" s="19">
        <f>L58*104/100</f>
        <v>56.472</v>
      </c>
      <c r="K58" s="19">
        <f>L58*102/100</f>
        <v>55.385999999999996</v>
      </c>
      <c r="L58" s="19">
        <f>G58+1.8</f>
        <v>54.3</v>
      </c>
    </row>
    <row r="59" spans="1:12" ht="12.75">
      <c r="A59" s="14">
        <v>49</v>
      </c>
      <c r="B59" s="14" t="s">
        <v>52</v>
      </c>
      <c r="C59" s="16">
        <f>G59*109/100</f>
        <v>57.225</v>
      </c>
      <c r="D59" s="17">
        <f>G59*107/100</f>
        <v>56.175</v>
      </c>
      <c r="E59" s="17">
        <f>G59*104/100</f>
        <v>54.6</v>
      </c>
      <c r="F59" s="17">
        <f>G59*102/100</f>
        <v>53.55</v>
      </c>
      <c r="G59" s="17">
        <v>52.5</v>
      </c>
      <c r="H59" s="18">
        <f>L59*109/100</f>
        <v>59.187</v>
      </c>
      <c r="I59" s="19">
        <f>L59*107/100</f>
        <v>58.10099999999999</v>
      </c>
      <c r="J59" s="19">
        <f>L59*104/100</f>
        <v>56.472</v>
      </c>
      <c r="K59" s="19">
        <f>L59*102/100</f>
        <v>55.385999999999996</v>
      </c>
      <c r="L59" s="19">
        <f>G59+1.8</f>
        <v>54.3</v>
      </c>
    </row>
    <row r="60" spans="1:12" ht="12.75">
      <c r="A60" s="14"/>
      <c r="B60" s="20" t="s">
        <v>53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14">
        <v>50</v>
      </c>
      <c r="B61" s="14" t="s">
        <v>54</v>
      </c>
      <c r="C61" s="16">
        <f>G61*109/100</f>
        <v>52.32</v>
      </c>
      <c r="D61" s="17">
        <f>G61*107/100</f>
        <v>51.36</v>
      </c>
      <c r="E61" s="17">
        <f>G61*104/100</f>
        <v>49.92</v>
      </c>
      <c r="F61" s="17">
        <f>G61*102/100</f>
        <v>48.96</v>
      </c>
      <c r="G61" s="17">
        <v>48</v>
      </c>
      <c r="H61" s="18">
        <f>L61*109/100</f>
        <v>54.282</v>
      </c>
      <c r="I61" s="19">
        <f>L61*107/100</f>
        <v>53.285999999999994</v>
      </c>
      <c r="J61" s="19">
        <f>L61*104/100</f>
        <v>51.792</v>
      </c>
      <c r="K61" s="19">
        <f>L61*102/100</f>
        <v>50.79599999999999</v>
      </c>
      <c r="L61" s="19">
        <f>G61+1.8</f>
        <v>49.8</v>
      </c>
    </row>
    <row r="62" spans="1:12" ht="12.75">
      <c r="A62" s="14">
        <v>51</v>
      </c>
      <c r="B62" s="14" t="s">
        <v>55</v>
      </c>
      <c r="C62" s="16">
        <f>G62*109/100</f>
        <v>52.32</v>
      </c>
      <c r="D62" s="17">
        <f>G62*107/100</f>
        <v>51.36</v>
      </c>
      <c r="E62" s="17">
        <f>G62*104/100</f>
        <v>49.92</v>
      </c>
      <c r="F62" s="17">
        <f>G62*102/100</f>
        <v>48.96</v>
      </c>
      <c r="G62" s="17">
        <v>48</v>
      </c>
      <c r="H62" s="18">
        <f>L62*109/100</f>
        <v>54.282</v>
      </c>
      <c r="I62" s="19">
        <f>L62*107/100</f>
        <v>53.285999999999994</v>
      </c>
      <c r="J62" s="19">
        <f>L62*104/100</f>
        <v>51.792</v>
      </c>
      <c r="K62" s="19">
        <f>L62*102/100</f>
        <v>50.79599999999999</v>
      </c>
      <c r="L62" s="19">
        <f>G62+1.8</f>
        <v>49.8</v>
      </c>
    </row>
    <row r="63" spans="1:12" ht="12.75">
      <c r="A63" s="14">
        <v>52</v>
      </c>
      <c r="B63" s="14" t="s">
        <v>56</v>
      </c>
      <c r="C63" s="16">
        <f>G63*109/100</f>
        <v>52.32</v>
      </c>
      <c r="D63" s="17">
        <f>G63*107/100</f>
        <v>51.36</v>
      </c>
      <c r="E63" s="17">
        <f>G63*104/100</f>
        <v>49.92</v>
      </c>
      <c r="F63" s="17">
        <f>G63*102/100</f>
        <v>48.96</v>
      </c>
      <c r="G63" s="17">
        <v>48</v>
      </c>
      <c r="H63" s="18">
        <f>L63*109/100</f>
        <v>54.282</v>
      </c>
      <c r="I63" s="19">
        <f>L63*107/100</f>
        <v>53.285999999999994</v>
      </c>
      <c r="J63" s="19">
        <f>L63*104/100</f>
        <v>51.792</v>
      </c>
      <c r="K63" s="19">
        <f>L63*102/100</f>
        <v>50.79599999999999</v>
      </c>
      <c r="L63" s="19">
        <f>G63+1.8</f>
        <v>49.8</v>
      </c>
    </row>
    <row r="64" spans="1:12" ht="12.75">
      <c r="A64" s="14">
        <v>53</v>
      </c>
      <c r="B64" s="14" t="s">
        <v>57</v>
      </c>
      <c r="C64" s="16">
        <f>G64*109/100</f>
        <v>52.32</v>
      </c>
      <c r="D64" s="17">
        <f>G64*107/100</f>
        <v>51.36</v>
      </c>
      <c r="E64" s="17">
        <f>G64*104/100</f>
        <v>49.92</v>
      </c>
      <c r="F64" s="17">
        <f>G64*102/100</f>
        <v>48.96</v>
      </c>
      <c r="G64" s="17">
        <v>48</v>
      </c>
      <c r="H64" s="18">
        <f>L64*109/100</f>
        <v>54.282</v>
      </c>
      <c r="I64" s="19">
        <f>L64*107/100</f>
        <v>53.285999999999994</v>
      </c>
      <c r="J64" s="19">
        <f>L64*104/100</f>
        <v>51.792</v>
      </c>
      <c r="K64" s="19">
        <f>L64*102/100</f>
        <v>50.79599999999999</v>
      </c>
      <c r="L64" s="19">
        <f>G64+1.8</f>
        <v>49.8</v>
      </c>
    </row>
    <row r="65" spans="1:12" ht="12.75">
      <c r="A65" s="14"/>
      <c r="B65" s="20" t="s">
        <v>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14">
        <v>54</v>
      </c>
      <c r="B66" s="14" t="s">
        <v>59</v>
      </c>
      <c r="C66" s="16">
        <f>G66*109/100</f>
        <v>58.86</v>
      </c>
      <c r="D66" s="17">
        <f>G66*107/100</f>
        <v>57.78</v>
      </c>
      <c r="E66" s="17">
        <f>G66*104/100</f>
        <v>56.16</v>
      </c>
      <c r="F66" s="17">
        <f>G66*102/100</f>
        <v>55.08</v>
      </c>
      <c r="G66" s="17">
        <v>54</v>
      </c>
      <c r="H66" s="18">
        <f>L66*109/100</f>
        <v>60.821999999999996</v>
      </c>
      <c r="I66" s="19">
        <f>L66*107/100</f>
        <v>59.705999999999996</v>
      </c>
      <c r="J66" s="19">
        <f>L66*104/100</f>
        <v>58.032</v>
      </c>
      <c r="K66" s="19">
        <f>L66*102/100</f>
        <v>56.916</v>
      </c>
      <c r="L66" s="19">
        <f>G66+1.8</f>
        <v>55.8</v>
      </c>
    </row>
    <row r="67" spans="1:12" ht="12.75">
      <c r="A67" s="14">
        <v>55</v>
      </c>
      <c r="B67" s="14" t="s">
        <v>60</v>
      </c>
      <c r="C67" s="16">
        <f>G67*109/100</f>
        <v>58.86</v>
      </c>
      <c r="D67" s="17">
        <f>G67*107/100</f>
        <v>57.78</v>
      </c>
      <c r="E67" s="17">
        <f>G67*104/100</f>
        <v>56.16</v>
      </c>
      <c r="F67" s="17">
        <f>G67*102/100</f>
        <v>55.08</v>
      </c>
      <c r="G67" s="17">
        <v>54</v>
      </c>
      <c r="H67" s="18">
        <f>L67*109/100</f>
        <v>60.821999999999996</v>
      </c>
      <c r="I67" s="19">
        <f>L67*107/100</f>
        <v>59.705999999999996</v>
      </c>
      <c r="J67" s="19">
        <f>L67*104/100</f>
        <v>58.032</v>
      </c>
      <c r="K67" s="19">
        <f>L67*102/100</f>
        <v>56.916</v>
      </c>
      <c r="L67" s="19">
        <f>G67+1.8</f>
        <v>55.8</v>
      </c>
    </row>
    <row r="68" spans="1:12" ht="12.75">
      <c r="A68" s="14"/>
      <c r="B68" s="20" t="s">
        <v>61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>
      <c r="A69" s="14">
        <v>56</v>
      </c>
      <c r="B69" s="14" t="s">
        <v>62</v>
      </c>
      <c r="C69" s="16">
        <f>G69*109/100</f>
        <v>57.77</v>
      </c>
      <c r="D69" s="17">
        <f>G69*107/100</f>
        <v>56.71</v>
      </c>
      <c r="E69" s="17">
        <f>G69*104/100</f>
        <v>55.12</v>
      </c>
      <c r="F69" s="17">
        <f>G69*102/100</f>
        <v>54.06</v>
      </c>
      <c r="G69" s="17">
        <v>53</v>
      </c>
      <c r="H69" s="18">
        <f>L69*109/100</f>
        <v>59.732</v>
      </c>
      <c r="I69" s="19">
        <f>L69*107/100</f>
        <v>58.635999999999996</v>
      </c>
      <c r="J69" s="19">
        <f>L69*104/100</f>
        <v>56.992</v>
      </c>
      <c r="K69" s="19">
        <f>L69*102/100</f>
        <v>55.895999999999994</v>
      </c>
      <c r="L69" s="19">
        <f>G69+1.8</f>
        <v>54.8</v>
      </c>
    </row>
    <row r="70" spans="1:12" ht="12.75">
      <c r="A70" s="14"/>
      <c r="B70" s="20" t="s">
        <v>63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>
      <c r="A71" s="14">
        <v>57</v>
      </c>
      <c r="B71" s="14" t="s">
        <v>64</v>
      </c>
      <c r="C71" s="16">
        <f>G71*109/100</f>
        <v>52.32</v>
      </c>
      <c r="D71" s="17">
        <f>G71*107/100</f>
        <v>51.36</v>
      </c>
      <c r="E71" s="17">
        <f>G71*104/100</f>
        <v>49.92</v>
      </c>
      <c r="F71" s="17">
        <f>G71*102/100</f>
        <v>48.96</v>
      </c>
      <c r="G71" s="17">
        <v>48</v>
      </c>
      <c r="H71" s="18">
        <f>L71*109/100</f>
        <v>54.282</v>
      </c>
      <c r="I71" s="19">
        <f>L71*107/100</f>
        <v>53.285999999999994</v>
      </c>
      <c r="J71" s="19">
        <f>L71*104/100</f>
        <v>51.792</v>
      </c>
      <c r="K71" s="19">
        <f>L71*102/100</f>
        <v>50.79599999999999</v>
      </c>
      <c r="L71" s="19">
        <f>G71+1.8</f>
        <v>49.8</v>
      </c>
    </row>
    <row r="72" spans="1:12" ht="12.75">
      <c r="A72" s="14">
        <v>58</v>
      </c>
      <c r="B72" s="14" t="s">
        <v>65</v>
      </c>
      <c r="C72" s="16">
        <f>G72*109/100</f>
        <v>52.32</v>
      </c>
      <c r="D72" s="17">
        <f>G72*107/100</f>
        <v>51.36</v>
      </c>
      <c r="E72" s="17">
        <f>G72*104/100</f>
        <v>49.92</v>
      </c>
      <c r="F72" s="17">
        <f>G72*102/100</f>
        <v>48.96</v>
      </c>
      <c r="G72" s="17">
        <v>48</v>
      </c>
      <c r="H72" s="18">
        <f>L72*109/100</f>
        <v>54.282</v>
      </c>
      <c r="I72" s="19">
        <f>L72*107/100</f>
        <v>53.285999999999994</v>
      </c>
      <c r="J72" s="19">
        <f>L72*104/100</f>
        <v>51.792</v>
      </c>
      <c r="K72" s="19">
        <f>L72*102/100</f>
        <v>50.79599999999999</v>
      </c>
      <c r="L72" s="19">
        <f>G72+1.8</f>
        <v>49.8</v>
      </c>
    </row>
    <row r="73" spans="1:12" ht="12.75">
      <c r="A73" s="14">
        <v>59</v>
      </c>
      <c r="B73" s="14" t="s">
        <v>66</v>
      </c>
      <c r="C73" s="16">
        <f>G73*109/100</f>
        <v>52.32</v>
      </c>
      <c r="D73" s="17">
        <f>G73*107/100</f>
        <v>51.36</v>
      </c>
      <c r="E73" s="17">
        <f>G73*104/100</f>
        <v>49.92</v>
      </c>
      <c r="F73" s="17">
        <f>G73*102/100</f>
        <v>48.96</v>
      </c>
      <c r="G73" s="17">
        <v>48</v>
      </c>
      <c r="H73" s="18">
        <f>L73*109/100</f>
        <v>54.282</v>
      </c>
      <c r="I73" s="19">
        <f>L73*107/100</f>
        <v>53.285999999999994</v>
      </c>
      <c r="J73" s="19">
        <f>L73*104/100</f>
        <v>51.792</v>
      </c>
      <c r="K73" s="19">
        <f>L73*102/100</f>
        <v>50.79599999999999</v>
      </c>
      <c r="L73" s="19">
        <f>G73+1.8</f>
        <v>49.8</v>
      </c>
    </row>
    <row r="74" spans="1:12" ht="12.75">
      <c r="A74" s="14">
        <v>60</v>
      </c>
      <c r="B74" s="14" t="s">
        <v>67</v>
      </c>
      <c r="C74" s="16">
        <f>G74*109/100</f>
        <v>52.32</v>
      </c>
      <c r="D74" s="17">
        <f>G74*107/100</f>
        <v>51.36</v>
      </c>
      <c r="E74" s="17">
        <f>G74*104/100</f>
        <v>49.92</v>
      </c>
      <c r="F74" s="17">
        <f>G74*102/100</f>
        <v>48.96</v>
      </c>
      <c r="G74" s="17">
        <v>48</v>
      </c>
      <c r="H74" s="18">
        <f>L74*109/100</f>
        <v>54.282</v>
      </c>
      <c r="I74" s="19">
        <f>L74*107/100</f>
        <v>53.285999999999994</v>
      </c>
      <c r="J74" s="19">
        <f>L74*104/100</f>
        <v>51.792</v>
      </c>
      <c r="K74" s="19">
        <f>L74*102/100</f>
        <v>50.79599999999999</v>
      </c>
      <c r="L74" s="19">
        <f>G74+1.8</f>
        <v>49.8</v>
      </c>
    </row>
    <row r="75" spans="1:14" ht="9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 customHeight="1">
      <c r="A76" s="22"/>
      <c r="B76" s="23" t="s">
        <v>68</v>
      </c>
      <c r="C76" s="23"/>
      <c r="D76" s="23"/>
      <c r="E76" s="23"/>
      <c r="F76" s="23"/>
      <c r="G76" s="23"/>
      <c r="H76" s="23"/>
      <c r="I76" s="23"/>
      <c r="J76" s="23"/>
      <c r="K76" s="23"/>
      <c r="L76" s="22"/>
      <c r="M76" s="22"/>
      <c r="N76" s="22"/>
    </row>
    <row r="77" spans="1:14" ht="17.25" customHeight="1">
      <c r="A77" s="22"/>
      <c r="B77" s="23" t="s">
        <v>69</v>
      </c>
      <c r="C77" s="23"/>
      <c r="D77" s="23"/>
      <c r="E77" s="23"/>
      <c r="F77" s="23"/>
      <c r="G77" s="23"/>
      <c r="H77" s="23"/>
      <c r="I77" s="23"/>
      <c r="J77" s="23"/>
      <c r="K77" s="23"/>
      <c r="L77" s="22"/>
      <c r="M77" s="22"/>
      <c r="N77" s="22"/>
    </row>
    <row r="78" spans="1:14" ht="15.75" customHeight="1">
      <c r="A78" s="22"/>
      <c r="B78" s="24" t="s">
        <v>70</v>
      </c>
      <c r="C78" s="24"/>
      <c r="D78" s="24"/>
      <c r="E78" s="24"/>
      <c r="F78" s="24"/>
      <c r="G78" s="24"/>
      <c r="H78" s="24"/>
      <c r="I78" s="24"/>
      <c r="J78" s="25" t="s">
        <v>71</v>
      </c>
      <c r="K78" s="25"/>
      <c r="L78" s="22"/>
      <c r="M78" s="22"/>
      <c r="N78" s="22"/>
    </row>
    <row r="79" spans="1:12" s="31" customFormat="1" ht="26.25" customHeight="1">
      <c r="A79" s="26"/>
      <c r="B79" s="27" t="s">
        <v>72</v>
      </c>
      <c r="C79" s="27" t="s">
        <v>73</v>
      </c>
      <c r="D79" s="28" t="s">
        <v>74</v>
      </c>
      <c r="E79" s="29">
        <v>0.02</v>
      </c>
      <c r="F79" s="29">
        <v>0.03</v>
      </c>
      <c r="G79" s="29">
        <v>0.05</v>
      </c>
      <c r="H79" s="29">
        <v>0.07</v>
      </c>
      <c r="I79" s="30">
        <v>0.09</v>
      </c>
      <c r="J79" s="26"/>
      <c r="K79" s="26"/>
      <c r="L79" s="26"/>
    </row>
    <row r="80" spans="1:12" s="31" customFormat="1" ht="12.75" customHeight="1">
      <c r="A80" s="26"/>
      <c r="B80" s="32" t="s">
        <v>75</v>
      </c>
      <c r="C80" s="33">
        <v>4607094713890</v>
      </c>
      <c r="D80" s="34">
        <f>I80*109/100</f>
        <v>14.17</v>
      </c>
      <c r="E80" s="35">
        <f>D80*98/100</f>
        <v>13.886600000000001</v>
      </c>
      <c r="F80" s="35">
        <f>D80*97/100</f>
        <v>13.7449</v>
      </c>
      <c r="G80" s="35">
        <f>D80*95/100</f>
        <v>13.461500000000001</v>
      </c>
      <c r="H80" s="35">
        <f>D80*93/100</f>
        <v>13.178099999999999</v>
      </c>
      <c r="I80" s="36">
        <v>13</v>
      </c>
      <c r="J80" s="26"/>
      <c r="K80" s="26"/>
      <c r="L80" s="26"/>
    </row>
    <row r="81" spans="1:12" s="31" customFormat="1" ht="12.75" customHeight="1">
      <c r="A81" s="26"/>
      <c r="B81" s="32" t="s">
        <v>76</v>
      </c>
      <c r="C81" s="33">
        <v>4607094713937</v>
      </c>
      <c r="D81" s="34">
        <f>I81*109/100</f>
        <v>14.17</v>
      </c>
      <c r="E81" s="35">
        <f>D81*98/100</f>
        <v>13.886600000000001</v>
      </c>
      <c r="F81" s="35">
        <f>D81*97/100</f>
        <v>13.7449</v>
      </c>
      <c r="G81" s="35">
        <f>D81*95/100</f>
        <v>13.461500000000001</v>
      </c>
      <c r="H81" s="35">
        <f>D81*93/100</f>
        <v>13.178099999999999</v>
      </c>
      <c r="I81" s="36">
        <v>13</v>
      </c>
      <c r="J81" s="26"/>
      <c r="K81" s="26"/>
      <c r="L81" s="26"/>
    </row>
    <row r="82" spans="1:12" s="31" customFormat="1" ht="12.75" customHeight="1">
      <c r="A82" s="26"/>
      <c r="B82" s="32" t="s">
        <v>77</v>
      </c>
      <c r="C82" s="33">
        <v>4607094713906</v>
      </c>
      <c r="D82" s="34">
        <f>I82*109/100</f>
        <v>14.17</v>
      </c>
      <c r="E82" s="35">
        <f>D82*98/100</f>
        <v>13.886600000000001</v>
      </c>
      <c r="F82" s="35">
        <f>D82*97/100</f>
        <v>13.7449</v>
      </c>
      <c r="G82" s="35">
        <f>D82*95/100</f>
        <v>13.461500000000001</v>
      </c>
      <c r="H82" s="35">
        <f>D82*93/100</f>
        <v>13.178099999999999</v>
      </c>
      <c r="I82" s="36">
        <v>13</v>
      </c>
      <c r="J82" s="26"/>
      <c r="K82" s="26"/>
      <c r="L82" s="26"/>
    </row>
    <row r="83" spans="1:12" s="31" customFormat="1" ht="12.75" customHeight="1">
      <c r="A83" s="26"/>
      <c r="B83" s="32" t="s">
        <v>78</v>
      </c>
      <c r="C83" s="33">
        <v>4607094713876</v>
      </c>
      <c r="D83" s="34">
        <f>I83*109/100</f>
        <v>14.17</v>
      </c>
      <c r="E83" s="35">
        <f>D83*98/100</f>
        <v>13.886600000000001</v>
      </c>
      <c r="F83" s="35">
        <f>D83*97/100</f>
        <v>13.7449</v>
      </c>
      <c r="G83" s="35">
        <f>D83*95/100</f>
        <v>13.461500000000001</v>
      </c>
      <c r="H83" s="35">
        <f>D83*93/100</f>
        <v>13.178099999999999</v>
      </c>
      <c r="I83" s="36">
        <v>13</v>
      </c>
      <c r="J83" s="26"/>
      <c r="K83" s="26"/>
      <c r="L83" s="26"/>
    </row>
    <row r="84" spans="1:12" s="31" customFormat="1" ht="12.75" customHeight="1">
      <c r="A84" s="26"/>
      <c r="B84" s="32" t="s">
        <v>79</v>
      </c>
      <c r="C84" s="33">
        <v>4607094713791</v>
      </c>
      <c r="D84" s="34">
        <f>I84*109/100</f>
        <v>14.17</v>
      </c>
      <c r="E84" s="35">
        <f>D84*98/100</f>
        <v>13.886600000000001</v>
      </c>
      <c r="F84" s="35">
        <f>D84*97/100</f>
        <v>13.7449</v>
      </c>
      <c r="G84" s="35">
        <f>D84*95/100</f>
        <v>13.461500000000001</v>
      </c>
      <c r="H84" s="35">
        <f>D84*93/100</f>
        <v>13.178099999999999</v>
      </c>
      <c r="I84" s="36">
        <v>13</v>
      </c>
      <c r="J84" s="26"/>
      <c r="K84" s="26"/>
      <c r="L84" s="26"/>
    </row>
    <row r="85" spans="1:12" s="31" customFormat="1" ht="12.75" customHeight="1">
      <c r="A85" s="26"/>
      <c r="B85" s="32" t="s">
        <v>80</v>
      </c>
      <c r="C85" s="33">
        <v>4607094713784</v>
      </c>
      <c r="D85" s="34">
        <f>I85*109/100</f>
        <v>14.17</v>
      </c>
      <c r="E85" s="35">
        <f>D85*98/100</f>
        <v>13.886600000000001</v>
      </c>
      <c r="F85" s="35">
        <f>D85*97/100</f>
        <v>13.7449</v>
      </c>
      <c r="G85" s="35">
        <f>D85*95/100</f>
        <v>13.461500000000001</v>
      </c>
      <c r="H85" s="35">
        <f>D85*93/100</f>
        <v>13.178099999999999</v>
      </c>
      <c r="I85" s="36">
        <v>13</v>
      </c>
      <c r="J85" s="26"/>
      <c r="K85" s="26"/>
      <c r="L85" s="26"/>
    </row>
    <row r="86" spans="1:12" s="31" customFormat="1" ht="22.5" customHeight="1">
      <c r="A86" s="26"/>
      <c r="B86" s="37" t="s">
        <v>81</v>
      </c>
      <c r="C86" s="33">
        <v>4607094713845</v>
      </c>
      <c r="D86" s="34">
        <f>I86*109/100</f>
        <v>14.715</v>
      </c>
      <c r="E86" s="35">
        <f>D86*98/100</f>
        <v>14.4207</v>
      </c>
      <c r="F86" s="35">
        <f>D86*97/100</f>
        <v>14.27355</v>
      </c>
      <c r="G86" s="35">
        <f>D86*95/100</f>
        <v>13.97925</v>
      </c>
      <c r="H86" s="35">
        <f>D86*93/100</f>
        <v>13.684949999999999</v>
      </c>
      <c r="I86" s="36">
        <v>13.5</v>
      </c>
      <c r="J86" s="26"/>
      <c r="K86" s="26"/>
      <c r="L86" s="26"/>
    </row>
    <row r="87" spans="1:12" s="31" customFormat="1" ht="12.75" customHeight="1">
      <c r="A87" s="26"/>
      <c r="B87" s="32" t="s">
        <v>82</v>
      </c>
      <c r="C87" s="33">
        <v>4607094713951</v>
      </c>
      <c r="D87" s="34">
        <f>I87*109/100</f>
        <v>14.715</v>
      </c>
      <c r="E87" s="35">
        <f>D87*98/100</f>
        <v>14.4207</v>
      </c>
      <c r="F87" s="35">
        <f>D87*97/100</f>
        <v>14.27355</v>
      </c>
      <c r="G87" s="35">
        <f>D87*95/100</f>
        <v>13.97925</v>
      </c>
      <c r="H87" s="35">
        <f>D87*93/100</f>
        <v>13.684949999999999</v>
      </c>
      <c r="I87" s="36">
        <v>13.5</v>
      </c>
      <c r="J87" s="26"/>
      <c r="K87" s="26"/>
      <c r="L87" s="26"/>
    </row>
    <row r="88" spans="1:12" s="31" customFormat="1" ht="12.75" customHeight="1">
      <c r="A88" s="26"/>
      <c r="B88" s="32" t="s">
        <v>83</v>
      </c>
      <c r="C88" s="33">
        <v>4607094713944</v>
      </c>
      <c r="D88" s="34">
        <f>I88*109/100</f>
        <v>14.715</v>
      </c>
      <c r="E88" s="35">
        <f>D88*98/100</f>
        <v>14.4207</v>
      </c>
      <c r="F88" s="35">
        <f>D88*97/100</f>
        <v>14.27355</v>
      </c>
      <c r="G88" s="35">
        <f>D88*95/100</f>
        <v>13.97925</v>
      </c>
      <c r="H88" s="35">
        <f>D88*93/100</f>
        <v>13.684949999999999</v>
      </c>
      <c r="I88" s="36">
        <v>13.5</v>
      </c>
      <c r="J88" s="26"/>
      <c r="K88" s="26"/>
      <c r="L88" s="26"/>
    </row>
    <row r="89" spans="1:12" s="31" customFormat="1" ht="12.75" customHeight="1">
      <c r="A89" s="26"/>
      <c r="B89" s="32" t="s">
        <v>84</v>
      </c>
      <c r="C89" s="33">
        <v>4607094713883</v>
      </c>
      <c r="D89" s="34">
        <f>I89*109/100</f>
        <v>15.26</v>
      </c>
      <c r="E89" s="35">
        <f>D89*98/100</f>
        <v>14.9548</v>
      </c>
      <c r="F89" s="35">
        <f>D89*97/100</f>
        <v>14.802200000000001</v>
      </c>
      <c r="G89" s="35">
        <f>D89*95/100</f>
        <v>14.497</v>
      </c>
      <c r="H89" s="35">
        <f>D89*93/100</f>
        <v>14.1918</v>
      </c>
      <c r="I89" s="36">
        <v>14</v>
      </c>
      <c r="J89" s="26"/>
      <c r="K89" s="26"/>
      <c r="L89" s="26"/>
    </row>
    <row r="90" spans="1:12" s="31" customFormat="1" ht="12.75">
      <c r="A90" s="26"/>
      <c r="B90" s="32" t="s">
        <v>85</v>
      </c>
      <c r="C90" s="33">
        <v>4607094713821</v>
      </c>
      <c r="D90" s="34">
        <f>I90*109/100</f>
        <v>15.26</v>
      </c>
      <c r="E90" s="35">
        <f>D90*98/100</f>
        <v>14.9548</v>
      </c>
      <c r="F90" s="35">
        <f>D90*97/100</f>
        <v>14.802200000000001</v>
      </c>
      <c r="G90" s="35">
        <f>D90*95/100</f>
        <v>14.497</v>
      </c>
      <c r="H90" s="35">
        <f>D90*93/100</f>
        <v>14.1918</v>
      </c>
      <c r="I90" s="36">
        <v>14</v>
      </c>
      <c r="J90" s="26"/>
      <c r="K90" s="26"/>
      <c r="L90" s="26"/>
    </row>
    <row r="91" spans="1:12" s="31" customFormat="1" ht="12.75">
      <c r="A91" s="26"/>
      <c r="B91" s="32" t="s">
        <v>86</v>
      </c>
      <c r="C91" s="33">
        <v>4607094713838</v>
      </c>
      <c r="D91" s="34">
        <f>I91*109/100</f>
        <v>14.388</v>
      </c>
      <c r="E91" s="35">
        <f>D91*98/100</f>
        <v>14.10024</v>
      </c>
      <c r="F91" s="35">
        <f>D91*97/100</f>
        <v>13.95636</v>
      </c>
      <c r="G91" s="35">
        <f>D91*95/100</f>
        <v>13.6686</v>
      </c>
      <c r="H91" s="35">
        <f>D91*93/100</f>
        <v>13.380840000000001</v>
      </c>
      <c r="I91" s="36">
        <v>13.2</v>
      </c>
      <c r="J91" s="26"/>
      <c r="K91" s="26"/>
      <c r="L91" s="26"/>
    </row>
    <row r="92" spans="1:12" s="31" customFormat="1" ht="12.75">
      <c r="A92" s="26"/>
      <c r="B92" s="32" t="s">
        <v>87</v>
      </c>
      <c r="C92" s="33">
        <v>4607094713807</v>
      </c>
      <c r="D92" s="34">
        <f>I92*109/100</f>
        <v>14.388</v>
      </c>
      <c r="E92" s="35">
        <f>D92*98/100</f>
        <v>14.10024</v>
      </c>
      <c r="F92" s="35">
        <f>D92*97/100</f>
        <v>13.95636</v>
      </c>
      <c r="G92" s="35">
        <f>D92*95/100</f>
        <v>13.6686</v>
      </c>
      <c r="H92" s="35">
        <f>D92*93/100</f>
        <v>13.380840000000001</v>
      </c>
      <c r="I92" s="36">
        <v>13.2</v>
      </c>
      <c r="J92" s="26"/>
      <c r="K92" s="26"/>
      <c r="L92" s="26"/>
    </row>
    <row r="93" spans="1:12" s="31" customFormat="1" ht="12.75">
      <c r="A93" s="26"/>
      <c r="B93" s="32" t="s">
        <v>88</v>
      </c>
      <c r="C93" s="33">
        <v>4607094713920</v>
      </c>
      <c r="D93" s="34">
        <f>I93*109/100</f>
        <v>14.17</v>
      </c>
      <c r="E93" s="35">
        <f>D93*98/100</f>
        <v>13.886600000000001</v>
      </c>
      <c r="F93" s="35">
        <f>D93*97/100</f>
        <v>13.7449</v>
      </c>
      <c r="G93" s="35">
        <f>D93*95/100</f>
        <v>13.461500000000001</v>
      </c>
      <c r="H93" s="35">
        <f>D93*93/100</f>
        <v>13.178099999999999</v>
      </c>
      <c r="I93" s="36">
        <v>13</v>
      </c>
      <c r="J93" s="26"/>
      <c r="K93" s="26"/>
      <c r="L93" s="26"/>
    </row>
    <row r="94" spans="1:12" s="31" customFormat="1" ht="12.75">
      <c r="A94" s="26"/>
      <c r="B94" s="32" t="s">
        <v>89</v>
      </c>
      <c r="C94" s="33">
        <v>4607094713869</v>
      </c>
      <c r="D94" s="34">
        <f>I94*109/100</f>
        <v>14.17</v>
      </c>
      <c r="E94" s="35">
        <f>D94*98/100</f>
        <v>13.886600000000001</v>
      </c>
      <c r="F94" s="35">
        <f>D94*97/100</f>
        <v>13.7449</v>
      </c>
      <c r="G94" s="35">
        <f>D94*95/100</f>
        <v>13.461500000000001</v>
      </c>
      <c r="H94" s="35">
        <f>D94*93/100</f>
        <v>13.178099999999999</v>
      </c>
      <c r="I94" s="36">
        <v>13</v>
      </c>
      <c r="J94" s="26"/>
      <c r="K94" s="26"/>
      <c r="L94" s="26"/>
    </row>
    <row r="95" spans="1:12" s="31" customFormat="1" ht="12.75">
      <c r="A95" s="26"/>
      <c r="B95" s="32" t="s">
        <v>90</v>
      </c>
      <c r="C95" s="33">
        <v>4607094713852</v>
      </c>
      <c r="D95" s="34">
        <f>I95*109/100</f>
        <v>14.17</v>
      </c>
      <c r="E95" s="35">
        <f>D95*98/100</f>
        <v>13.886600000000001</v>
      </c>
      <c r="F95" s="35">
        <f>D95*97/100</f>
        <v>13.7449</v>
      </c>
      <c r="G95" s="35">
        <f>D95*95/100</f>
        <v>13.461500000000001</v>
      </c>
      <c r="H95" s="35">
        <f>D95*93/100</f>
        <v>13.178099999999999</v>
      </c>
      <c r="I95" s="36">
        <v>13</v>
      </c>
      <c r="J95" s="26"/>
      <c r="K95" s="26"/>
      <c r="L95" s="26"/>
    </row>
    <row r="96" spans="1:12" s="31" customFormat="1" ht="12.75">
      <c r="A96" s="26"/>
      <c r="B96" s="32" t="s">
        <v>91</v>
      </c>
      <c r="C96" s="33">
        <v>4607094713814</v>
      </c>
      <c r="D96" s="34">
        <f>I96*109/100</f>
        <v>14.17</v>
      </c>
      <c r="E96" s="35">
        <f>D96*98/100</f>
        <v>13.886600000000001</v>
      </c>
      <c r="F96" s="35">
        <f>D96*97/100</f>
        <v>13.7449</v>
      </c>
      <c r="G96" s="35">
        <f>D96*95/100</f>
        <v>13.461500000000001</v>
      </c>
      <c r="H96" s="35">
        <f>D96*93/100</f>
        <v>13.178099999999999</v>
      </c>
      <c r="I96" s="36">
        <v>13</v>
      </c>
      <c r="J96" s="26"/>
      <c r="K96" s="26"/>
      <c r="L96" s="26"/>
    </row>
    <row r="97" spans="1:12" s="31" customFormat="1" ht="12.75">
      <c r="A97" s="26"/>
      <c r="B97" s="38" t="s">
        <v>92</v>
      </c>
      <c r="C97" s="33">
        <v>4607094715221</v>
      </c>
      <c r="D97" s="34">
        <f>I97*109/100</f>
        <v>14.715</v>
      </c>
      <c r="E97" s="35">
        <f>D97*98/100</f>
        <v>14.4207</v>
      </c>
      <c r="F97" s="35">
        <f>D97*97/100</f>
        <v>14.27355</v>
      </c>
      <c r="G97" s="35">
        <f>D97*95/100</f>
        <v>13.97925</v>
      </c>
      <c r="H97" s="35">
        <f>D97*93/100</f>
        <v>13.684949999999999</v>
      </c>
      <c r="I97" s="36">
        <v>13.5</v>
      </c>
      <c r="J97" s="26"/>
      <c r="K97" s="26"/>
      <c r="L97" s="26"/>
    </row>
    <row r="98" spans="1:12" s="31" customFormat="1" ht="12.75">
      <c r="A98" s="26"/>
      <c r="B98" s="38" t="s">
        <v>93</v>
      </c>
      <c r="C98" s="33">
        <v>4607094715351</v>
      </c>
      <c r="D98" s="34">
        <f>I98*109/100</f>
        <v>15.26</v>
      </c>
      <c r="E98" s="35">
        <f>D98*98/100</f>
        <v>14.9548</v>
      </c>
      <c r="F98" s="35">
        <f>D98*97/100</f>
        <v>14.802200000000001</v>
      </c>
      <c r="G98" s="35">
        <f>D98*95/100</f>
        <v>14.497</v>
      </c>
      <c r="H98" s="35">
        <f>D98*93/100</f>
        <v>14.1918</v>
      </c>
      <c r="I98" s="36">
        <v>14</v>
      </c>
      <c r="J98" s="26"/>
      <c r="K98" s="26"/>
      <c r="L98" s="26"/>
    </row>
    <row r="99" spans="1:14" ht="11.25" customHeight="1">
      <c r="A99" s="22"/>
      <c r="B99" s="39" t="s">
        <v>94</v>
      </c>
      <c r="C99" s="39"/>
      <c r="D99" s="39"/>
      <c r="E99" s="39"/>
      <c r="F99" s="39"/>
      <c r="G99" s="39"/>
      <c r="H99" s="39"/>
      <c r="I99" s="39"/>
      <c r="J99" s="39"/>
      <c r="K99" s="39"/>
      <c r="L99" s="22"/>
      <c r="M99" s="22"/>
      <c r="N99" s="22"/>
    </row>
    <row r="100" spans="1:14" ht="24.75" customHeight="1">
      <c r="A100" s="22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22"/>
      <c r="M100" s="22"/>
      <c r="N100" s="22"/>
    </row>
    <row r="102" spans="2:9" ht="15.75" customHeight="1">
      <c r="B102" s="40" t="s">
        <v>95</v>
      </c>
      <c r="C102" s="40"/>
      <c r="D102" s="40"/>
      <c r="E102" s="40"/>
      <c r="F102" s="40"/>
      <c r="G102" s="40"/>
      <c r="H102" s="40"/>
      <c r="I102" s="40"/>
    </row>
    <row r="103" spans="2:10" ht="15.75" customHeight="1">
      <c r="B103" s="40" t="s">
        <v>96</v>
      </c>
      <c r="C103" s="40"/>
      <c r="D103" s="40"/>
      <c r="E103" s="40"/>
      <c r="F103" s="40"/>
      <c r="G103" s="40"/>
      <c r="H103" s="40"/>
      <c r="I103" s="40"/>
      <c r="J103" s="41"/>
    </row>
    <row r="104" spans="2:9" ht="15.75" customHeight="1">
      <c r="B104" s="39" t="s">
        <v>97</v>
      </c>
      <c r="C104" s="39"/>
      <c r="D104" s="39"/>
      <c r="E104" s="39"/>
      <c r="F104" s="39"/>
      <c r="G104" s="39"/>
      <c r="H104" s="39"/>
      <c r="I104" s="42"/>
    </row>
    <row r="105" spans="2:9" ht="15.75" customHeight="1">
      <c r="B105" s="39"/>
      <c r="C105" s="39"/>
      <c r="D105" s="39"/>
      <c r="E105" s="39"/>
      <c r="F105" s="39"/>
      <c r="G105" s="39"/>
      <c r="H105" s="39"/>
      <c r="I105" s="42"/>
    </row>
    <row r="106" spans="2:9" ht="15.75" customHeight="1">
      <c r="B106" s="39"/>
      <c r="C106" s="39"/>
      <c r="D106" s="39"/>
      <c r="E106" s="39"/>
      <c r="F106" s="39"/>
      <c r="G106" s="39"/>
      <c r="H106" s="39"/>
      <c r="I106" s="42"/>
    </row>
    <row r="107" spans="2:9" ht="15.75" customHeight="1">
      <c r="B107" s="39"/>
      <c r="C107" s="39"/>
      <c r="D107" s="39"/>
      <c r="E107" s="39"/>
      <c r="F107" s="39"/>
      <c r="G107" s="39"/>
      <c r="H107" s="39"/>
      <c r="I107" s="42"/>
    </row>
    <row r="108" spans="2:8" ht="15.75" customHeight="1">
      <c r="B108" s="39"/>
      <c r="C108" s="39"/>
      <c r="D108" s="39"/>
      <c r="E108" s="39"/>
      <c r="F108" s="39"/>
      <c r="G108" s="39"/>
      <c r="H108" s="39"/>
    </row>
    <row r="109" spans="2:8" ht="15.75" customHeight="1">
      <c r="B109" s="39"/>
      <c r="C109" s="39"/>
      <c r="D109" s="39"/>
      <c r="E109" s="39"/>
      <c r="F109" s="39"/>
      <c r="G109" s="39"/>
      <c r="H109" s="39"/>
    </row>
    <row r="110" spans="2:9" ht="12.75">
      <c r="B110" s="43" t="s">
        <v>98</v>
      </c>
      <c r="C110" s="44"/>
      <c r="D110" s="44"/>
      <c r="E110" s="44"/>
      <c r="F110" s="44"/>
      <c r="G110" s="44"/>
      <c r="H110" s="44"/>
      <c r="I110" s="44"/>
    </row>
    <row r="111" spans="2:9" ht="12.75">
      <c r="B111" s="44"/>
      <c r="C111" s="44"/>
      <c r="D111" s="44"/>
      <c r="E111" s="44"/>
      <c r="F111" s="44"/>
      <c r="G111" s="44"/>
      <c r="H111" s="44"/>
      <c r="I111" s="44"/>
    </row>
    <row r="112" spans="2:9" ht="12.75">
      <c r="B112" s="44"/>
      <c r="C112" s="44"/>
      <c r="D112" s="44"/>
      <c r="E112" s="44"/>
      <c r="F112" s="44"/>
      <c r="G112" s="44"/>
      <c r="H112" s="44"/>
      <c r="I112" s="44"/>
    </row>
    <row r="113" spans="2:9" ht="12.75">
      <c r="B113" s="44"/>
      <c r="C113" s="44"/>
      <c r="D113" s="44"/>
      <c r="E113" s="44"/>
      <c r="F113" s="44"/>
      <c r="G113" s="44"/>
      <c r="H113" s="44"/>
      <c r="I113" s="44"/>
    </row>
  </sheetData>
  <sheetProtection selectLockedCells="1" selectUnlockedCells="1"/>
  <mergeCells count="23">
    <mergeCell ref="B1:N1"/>
    <mergeCell ref="B2:N2"/>
    <mergeCell ref="K3:L3"/>
    <mergeCell ref="A4:A5"/>
    <mergeCell ref="B4:B5"/>
    <mergeCell ref="C4:G4"/>
    <mergeCell ref="H4:L4"/>
    <mergeCell ref="B6:L6"/>
    <mergeCell ref="B12:L12"/>
    <mergeCell ref="B15:L15"/>
    <mergeCell ref="B27:L27"/>
    <mergeCell ref="B39:L39"/>
    <mergeCell ref="B54:L54"/>
    <mergeCell ref="B60:L60"/>
    <mergeCell ref="B65:L65"/>
    <mergeCell ref="B68:L68"/>
    <mergeCell ref="B70:L70"/>
    <mergeCell ref="B76:K76"/>
    <mergeCell ref="B77:K77"/>
    <mergeCell ref="B78:I78"/>
    <mergeCell ref="J78:K78"/>
    <mergeCell ref="B99:K100"/>
    <mergeCell ref="B104:H109"/>
  </mergeCells>
  <printOptions/>
  <pageMargins left="0.16527777777777777" right="0.16527777777777777" top="0.4305555555555556" bottom="0.4305555555555556" header="0.16527777777777777" footer="0.16527777777777777"/>
  <pageSetup firstPageNumber="1" useFirstPageNumber="1"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Normal="90" zoomScaleSheetLayoutView="100" workbookViewId="0" topLeftCell="A4">
      <selection activeCell="G44" sqref="G44"/>
    </sheetView>
  </sheetViews>
  <sheetFormatPr defaultColWidth="12.57421875" defaultRowHeight="12.75"/>
  <cols>
    <col min="1" max="1" width="3.7109375" style="0" customWidth="1"/>
    <col min="2" max="2" width="25.00390625" style="0" customWidth="1"/>
    <col min="3" max="7" width="7.7109375" style="0" customWidth="1"/>
    <col min="8" max="8" width="4.28125" style="0" customWidth="1"/>
    <col min="9" max="13" width="7.7109375" style="0" customWidth="1"/>
    <col min="14" max="14" width="5.140625" style="0" customWidth="1"/>
    <col min="15" max="19" width="7.7109375" style="0" customWidth="1"/>
    <col min="20" max="20" width="12.57421875" style="0" customWidth="1"/>
    <col min="21" max="16384" width="11.574218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5"/>
      <c r="R1" s="45"/>
      <c r="S1" s="45"/>
      <c r="T1" s="45"/>
      <c r="U1" s="46"/>
    </row>
    <row r="2" spans="1:21" ht="12.75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5"/>
      <c r="R2" s="45"/>
      <c r="S2" s="45"/>
      <c r="T2" s="45"/>
      <c r="U2" s="45"/>
    </row>
    <row r="3" spans="2:16" ht="12.75">
      <c r="B3" s="3"/>
      <c r="C3" s="3"/>
      <c r="D3" s="3"/>
      <c r="E3" s="3"/>
      <c r="F3" s="3"/>
      <c r="G3" s="3"/>
      <c r="H3" s="3"/>
      <c r="I3" s="3"/>
      <c r="O3" s="47">
        <v>40558</v>
      </c>
      <c r="P3" s="47"/>
    </row>
    <row r="4" spans="2:9" ht="12.75">
      <c r="B4" s="3" t="s">
        <v>100</v>
      </c>
      <c r="C4" s="3"/>
      <c r="D4" s="3"/>
      <c r="E4" s="3"/>
      <c r="F4" s="3"/>
      <c r="G4" s="3"/>
      <c r="H4" s="3"/>
      <c r="I4" s="3"/>
    </row>
    <row r="5" spans="1:19" ht="13.5" customHeight="1">
      <c r="A5" s="5" t="s">
        <v>3</v>
      </c>
      <c r="B5" s="6" t="s">
        <v>4</v>
      </c>
      <c r="C5" s="48" t="s">
        <v>101</v>
      </c>
      <c r="D5" s="48"/>
      <c r="E5" s="48"/>
      <c r="F5" s="48"/>
      <c r="G5" s="48"/>
      <c r="H5" s="49" t="s">
        <v>102</v>
      </c>
      <c r="I5" s="49"/>
      <c r="J5" s="49"/>
      <c r="K5" s="49"/>
      <c r="L5" s="49"/>
      <c r="M5" s="49"/>
      <c r="N5" s="50" t="s">
        <v>103</v>
      </c>
      <c r="O5" s="50"/>
      <c r="P5" s="50"/>
      <c r="Q5" s="50"/>
      <c r="R5" s="50"/>
      <c r="S5" s="50"/>
    </row>
    <row r="6" spans="1:19" ht="52.5" customHeight="1">
      <c r="A6" s="5"/>
      <c r="B6" s="6"/>
      <c r="C6" s="9" t="s">
        <v>104</v>
      </c>
      <c r="D6" s="51" t="s">
        <v>8</v>
      </c>
      <c r="E6" s="51" t="s">
        <v>9</v>
      </c>
      <c r="F6" s="51" t="s">
        <v>10</v>
      </c>
      <c r="G6" s="51" t="s">
        <v>11</v>
      </c>
      <c r="H6" s="52" t="s">
        <v>105</v>
      </c>
      <c r="I6" s="52" t="s">
        <v>104</v>
      </c>
      <c r="J6" s="53" t="s">
        <v>8</v>
      </c>
      <c r="K6" s="53" t="s">
        <v>9</v>
      </c>
      <c r="L6" s="53" t="s">
        <v>10</v>
      </c>
      <c r="M6" s="53" t="s">
        <v>11</v>
      </c>
      <c r="N6" s="11" t="s">
        <v>105</v>
      </c>
      <c r="O6" s="11" t="s">
        <v>106</v>
      </c>
      <c r="P6" s="54" t="s">
        <v>8</v>
      </c>
      <c r="Q6" s="54" t="s">
        <v>9</v>
      </c>
      <c r="R6" s="54" t="s">
        <v>10</v>
      </c>
      <c r="S6" s="54" t="s">
        <v>11</v>
      </c>
    </row>
    <row r="7" spans="1:19" ht="13.5" customHeight="1">
      <c r="A7" s="6" t="s">
        <v>107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14">
        <v>1</v>
      </c>
      <c r="B8" s="55" t="s">
        <v>108</v>
      </c>
      <c r="C8" s="16">
        <f>G8*109/100</f>
        <v>62.893</v>
      </c>
      <c r="D8" s="17">
        <f>G8*107/100</f>
        <v>61.739000000000004</v>
      </c>
      <c r="E8" s="17">
        <f>G8*105/100</f>
        <v>60.585</v>
      </c>
      <c r="F8" s="17">
        <f>G8*102/100</f>
        <v>58.854000000000006</v>
      </c>
      <c r="G8" s="17">
        <v>57.7</v>
      </c>
      <c r="H8" s="56">
        <v>4</v>
      </c>
      <c r="I8" s="57">
        <f>M8*109/100</f>
        <v>63.983000000000004</v>
      </c>
      <c r="J8" s="58">
        <f>M8*107/100</f>
        <v>62.809000000000005</v>
      </c>
      <c r="K8" s="58">
        <f>M8*105/100</f>
        <v>61.635</v>
      </c>
      <c r="L8" s="58">
        <f>M8*102/100</f>
        <v>59.874</v>
      </c>
      <c r="M8" s="58">
        <v>58.7</v>
      </c>
      <c r="N8" s="59">
        <v>2.5</v>
      </c>
      <c r="O8" s="18">
        <f>S8*109/100</f>
        <v>66.708</v>
      </c>
      <c r="P8" s="60">
        <f>S8*107/100</f>
        <v>65.48400000000001</v>
      </c>
      <c r="Q8" s="60">
        <f>S8*105/100</f>
        <v>64.26</v>
      </c>
      <c r="R8" s="60">
        <f>S8*102/100</f>
        <v>62.42400000000001</v>
      </c>
      <c r="S8" s="60">
        <f>M8+2.5</f>
        <v>61.2</v>
      </c>
    </row>
    <row r="9" spans="1:19" ht="12.75">
      <c r="A9" s="14">
        <v>2</v>
      </c>
      <c r="B9" s="55" t="s">
        <v>109</v>
      </c>
      <c r="C9" s="16">
        <f>G9*109/100</f>
        <v>62.893</v>
      </c>
      <c r="D9" s="17">
        <f>G9*107/100</f>
        <v>61.739000000000004</v>
      </c>
      <c r="E9" s="17">
        <f>G9*105/100</f>
        <v>60.585</v>
      </c>
      <c r="F9" s="17">
        <f>G9*102/100</f>
        <v>58.854000000000006</v>
      </c>
      <c r="G9" s="17">
        <v>57.7</v>
      </c>
      <c r="H9" s="56">
        <v>4</v>
      </c>
      <c r="I9" s="57">
        <f>M9*109/100</f>
        <v>63.983000000000004</v>
      </c>
      <c r="J9" s="58">
        <f>M9*107/100</f>
        <v>62.809000000000005</v>
      </c>
      <c r="K9" s="58">
        <f>M9*105/100</f>
        <v>61.635</v>
      </c>
      <c r="L9" s="58">
        <f>M9*102/100</f>
        <v>59.874</v>
      </c>
      <c r="M9" s="58">
        <v>58.7</v>
      </c>
      <c r="N9" s="59">
        <v>2.5</v>
      </c>
      <c r="O9" s="18">
        <f>S9*109/100</f>
        <v>66.708</v>
      </c>
      <c r="P9" s="60">
        <f>S9*107/100</f>
        <v>65.48400000000001</v>
      </c>
      <c r="Q9" s="60">
        <f>S9*105/100</f>
        <v>64.26</v>
      </c>
      <c r="R9" s="60">
        <f>S9*102/100</f>
        <v>62.42400000000001</v>
      </c>
      <c r="S9" s="60">
        <f>M9+2.5</f>
        <v>61.2</v>
      </c>
    </row>
    <row r="10" spans="1:19" ht="12.75">
      <c r="A10" s="14">
        <v>3</v>
      </c>
      <c r="B10" s="55" t="s">
        <v>110</v>
      </c>
      <c r="C10" s="16">
        <f>G10*109/100</f>
        <v>62.893</v>
      </c>
      <c r="D10" s="17">
        <f>G10*107/100</f>
        <v>61.739000000000004</v>
      </c>
      <c r="E10" s="17">
        <f>G10*105/100</f>
        <v>60.585</v>
      </c>
      <c r="F10" s="17">
        <f>G10*102/100</f>
        <v>58.854000000000006</v>
      </c>
      <c r="G10" s="17">
        <v>57.7</v>
      </c>
      <c r="H10" s="56">
        <v>4</v>
      </c>
      <c r="I10" s="57">
        <f>M10*109/100</f>
        <v>63.983000000000004</v>
      </c>
      <c r="J10" s="58">
        <f>M10*107/100</f>
        <v>62.809000000000005</v>
      </c>
      <c r="K10" s="58">
        <f>M10*105/100</f>
        <v>61.635</v>
      </c>
      <c r="L10" s="58">
        <f>M10*102/100</f>
        <v>59.874</v>
      </c>
      <c r="M10" s="58">
        <v>58.7</v>
      </c>
      <c r="N10" s="59">
        <v>2.5</v>
      </c>
      <c r="O10" s="18">
        <f>S10*109/100</f>
        <v>66.708</v>
      </c>
      <c r="P10" s="60">
        <f>S10*107/100</f>
        <v>65.48400000000001</v>
      </c>
      <c r="Q10" s="60">
        <f>S10*105/100</f>
        <v>64.26</v>
      </c>
      <c r="R10" s="60">
        <f>S10*102/100</f>
        <v>62.42400000000001</v>
      </c>
      <c r="S10" s="60">
        <f>M10+2.5</f>
        <v>61.2</v>
      </c>
    </row>
    <row r="11" spans="1:19" ht="12.75">
      <c r="A11" s="14">
        <v>4</v>
      </c>
      <c r="B11" s="55" t="s">
        <v>111</v>
      </c>
      <c r="C11" s="16">
        <f>G11*109/100</f>
        <v>62.893</v>
      </c>
      <c r="D11" s="17">
        <f>G11*107/100</f>
        <v>61.739000000000004</v>
      </c>
      <c r="E11" s="17">
        <f>G11*105/100</f>
        <v>60.585</v>
      </c>
      <c r="F11" s="17">
        <f>G11*102/100</f>
        <v>58.854000000000006</v>
      </c>
      <c r="G11" s="17">
        <v>57.7</v>
      </c>
      <c r="H11" s="61" t="s">
        <v>112</v>
      </c>
      <c r="I11" s="62" t="s">
        <v>112</v>
      </c>
      <c r="J11" s="63" t="s">
        <v>112</v>
      </c>
      <c r="K11" s="63" t="s">
        <v>112</v>
      </c>
      <c r="L11" s="63" t="s">
        <v>112</v>
      </c>
      <c r="M11" s="63" t="s">
        <v>112</v>
      </c>
      <c r="N11" s="64" t="s">
        <v>112</v>
      </c>
      <c r="O11" s="65" t="s">
        <v>112</v>
      </c>
      <c r="P11" s="66" t="s">
        <v>112</v>
      </c>
      <c r="Q11" s="66" t="s">
        <v>112</v>
      </c>
      <c r="R11" s="66" t="s">
        <v>112</v>
      </c>
      <c r="S11" s="66" t="s">
        <v>112</v>
      </c>
    </row>
    <row r="12" spans="1:19" ht="12.75">
      <c r="A12" s="14">
        <v>5</v>
      </c>
      <c r="B12" s="55" t="s">
        <v>113</v>
      </c>
      <c r="C12" s="16">
        <f>G12*109/100</f>
        <v>62.893</v>
      </c>
      <c r="D12" s="17">
        <f>G12*107/100</f>
        <v>61.739000000000004</v>
      </c>
      <c r="E12" s="17">
        <f>G12*105/100</f>
        <v>60.585</v>
      </c>
      <c r="F12" s="17">
        <f>G12*102/100</f>
        <v>58.854000000000006</v>
      </c>
      <c r="G12" s="17">
        <v>57.7</v>
      </c>
      <c r="H12" s="61" t="s">
        <v>112</v>
      </c>
      <c r="I12" s="62" t="s">
        <v>112</v>
      </c>
      <c r="J12" s="63" t="s">
        <v>112</v>
      </c>
      <c r="K12" s="63" t="s">
        <v>112</v>
      </c>
      <c r="L12" s="63" t="s">
        <v>112</v>
      </c>
      <c r="M12" s="63" t="s">
        <v>112</v>
      </c>
      <c r="N12" s="64" t="s">
        <v>112</v>
      </c>
      <c r="O12" s="65" t="s">
        <v>112</v>
      </c>
      <c r="P12" s="66" t="s">
        <v>112</v>
      </c>
      <c r="Q12" s="66" t="s">
        <v>112</v>
      </c>
      <c r="R12" s="66" t="s">
        <v>112</v>
      </c>
      <c r="S12" s="66" t="s">
        <v>112</v>
      </c>
    </row>
    <row r="13" spans="1:19" ht="12.75">
      <c r="A13" s="14">
        <v>6</v>
      </c>
      <c r="B13" s="55" t="s">
        <v>114</v>
      </c>
      <c r="C13" s="16">
        <f>G13*109/100</f>
        <v>62.893</v>
      </c>
      <c r="D13" s="17">
        <f>G13*107/100</f>
        <v>61.739000000000004</v>
      </c>
      <c r="E13" s="17">
        <f>G13*105/100</f>
        <v>60.585</v>
      </c>
      <c r="F13" s="17">
        <f>G13*102/100</f>
        <v>58.854000000000006</v>
      </c>
      <c r="G13" s="17">
        <v>57.7</v>
      </c>
      <c r="H13" s="61" t="s">
        <v>112</v>
      </c>
      <c r="I13" s="62" t="s">
        <v>112</v>
      </c>
      <c r="J13" s="63" t="s">
        <v>112</v>
      </c>
      <c r="K13" s="63" t="s">
        <v>112</v>
      </c>
      <c r="L13" s="63" t="s">
        <v>112</v>
      </c>
      <c r="M13" s="63" t="s">
        <v>112</v>
      </c>
      <c r="N13" s="64" t="s">
        <v>112</v>
      </c>
      <c r="O13" s="65" t="s">
        <v>112</v>
      </c>
      <c r="P13" s="66" t="s">
        <v>112</v>
      </c>
      <c r="Q13" s="66" t="s">
        <v>112</v>
      </c>
      <c r="R13" s="66" t="s">
        <v>112</v>
      </c>
      <c r="S13" s="66" t="s">
        <v>112</v>
      </c>
    </row>
    <row r="14" spans="1:19" ht="12.75">
      <c r="A14" s="14">
        <v>7</v>
      </c>
      <c r="B14" s="55" t="s">
        <v>115</v>
      </c>
      <c r="C14" s="16">
        <f>G14*109/100</f>
        <v>62.893</v>
      </c>
      <c r="D14" s="17">
        <f>G14*107/100</f>
        <v>61.739000000000004</v>
      </c>
      <c r="E14" s="17">
        <f>G14*105/100</f>
        <v>60.585</v>
      </c>
      <c r="F14" s="17">
        <f>G14*102/100</f>
        <v>58.854000000000006</v>
      </c>
      <c r="G14" s="17">
        <v>57.7</v>
      </c>
      <c r="H14" s="61" t="s">
        <v>112</v>
      </c>
      <c r="I14" s="62" t="s">
        <v>112</v>
      </c>
      <c r="J14" s="63" t="s">
        <v>112</v>
      </c>
      <c r="K14" s="63" t="s">
        <v>112</v>
      </c>
      <c r="L14" s="63" t="s">
        <v>112</v>
      </c>
      <c r="M14" s="63" t="s">
        <v>112</v>
      </c>
      <c r="N14" s="64" t="s">
        <v>112</v>
      </c>
      <c r="O14" s="18"/>
      <c r="P14" s="66" t="s">
        <v>112</v>
      </c>
      <c r="Q14" s="66" t="s">
        <v>112</v>
      </c>
      <c r="R14" s="66" t="s">
        <v>112</v>
      </c>
      <c r="S14" s="66" t="s">
        <v>112</v>
      </c>
    </row>
    <row r="15" spans="1:19" ht="12.75">
      <c r="A15" s="6" t="s">
        <v>116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14">
        <v>8</v>
      </c>
      <c r="B16" s="55" t="s">
        <v>117</v>
      </c>
      <c r="C16" s="16">
        <f>G16*109/100</f>
        <v>61.04</v>
      </c>
      <c r="D16" s="17">
        <f>G16*107/100</f>
        <v>59.92</v>
      </c>
      <c r="E16" s="17">
        <f>G16*105/100</f>
        <v>58.8</v>
      </c>
      <c r="F16" s="17">
        <f>G16*102/100</f>
        <v>57.12</v>
      </c>
      <c r="G16" s="17">
        <v>56</v>
      </c>
      <c r="H16" s="56">
        <v>5</v>
      </c>
      <c r="I16" s="57">
        <f>M16*109/100</f>
        <v>62.784000000000006</v>
      </c>
      <c r="J16" s="58">
        <f>M16*107/100</f>
        <v>61.632</v>
      </c>
      <c r="K16" s="58">
        <f>M16*105/100</f>
        <v>60.48</v>
      </c>
      <c r="L16" s="58">
        <f>M16*102/100</f>
        <v>58.751999999999995</v>
      </c>
      <c r="M16" s="58">
        <v>57.6</v>
      </c>
      <c r="N16" s="59">
        <v>2</v>
      </c>
      <c r="O16" s="18">
        <f>S16*109/100</f>
        <v>66.2175</v>
      </c>
      <c r="P16" s="60">
        <f>S16*107/100</f>
        <v>65.0025</v>
      </c>
      <c r="Q16" s="60">
        <f>S16*105/100</f>
        <v>63.7875</v>
      </c>
      <c r="R16" s="60">
        <f>S16*102/100</f>
        <v>61.965</v>
      </c>
      <c r="S16" s="60">
        <f>M16+3.15</f>
        <v>60.75</v>
      </c>
    </row>
    <row r="17" spans="1:19" ht="23.25" customHeight="1">
      <c r="A17" s="14">
        <v>9</v>
      </c>
      <c r="B17" s="55" t="s">
        <v>118</v>
      </c>
      <c r="C17" s="16">
        <f>G17*109/100</f>
        <v>61.04</v>
      </c>
      <c r="D17" s="17">
        <f>G17*107/100</f>
        <v>59.92</v>
      </c>
      <c r="E17" s="17">
        <f>G17*105/100</f>
        <v>58.8</v>
      </c>
      <c r="F17" s="17">
        <f>G17*102/100</f>
        <v>57.12</v>
      </c>
      <c r="G17" s="17">
        <v>56</v>
      </c>
      <c r="H17" s="56">
        <v>5</v>
      </c>
      <c r="I17" s="62" t="s">
        <v>112</v>
      </c>
      <c r="J17" s="63" t="s">
        <v>112</v>
      </c>
      <c r="K17" s="63" t="s">
        <v>112</v>
      </c>
      <c r="L17" s="63" t="s">
        <v>112</v>
      </c>
      <c r="M17" s="63" t="s">
        <v>112</v>
      </c>
      <c r="N17" s="59" t="s">
        <v>112</v>
      </c>
      <c r="O17" s="65" t="s">
        <v>112</v>
      </c>
      <c r="P17" s="66" t="s">
        <v>112</v>
      </c>
      <c r="Q17" s="66" t="s">
        <v>112</v>
      </c>
      <c r="R17" s="66" t="s">
        <v>112</v>
      </c>
      <c r="S17" s="66" t="s">
        <v>112</v>
      </c>
    </row>
    <row r="18" spans="1:19" ht="12.75">
      <c r="A18" s="14">
        <v>10</v>
      </c>
      <c r="B18" s="55" t="s">
        <v>119</v>
      </c>
      <c r="C18" s="16">
        <f>G18*109/100</f>
        <v>61.585</v>
      </c>
      <c r="D18" s="17">
        <f>G18*107/100</f>
        <v>60.455</v>
      </c>
      <c r="E18" s="17">
        <f>G18*105/100</f>
        <v>59.325</v>
      </c>
      <c r="F18" s="17">
        <f>G18*102/100</f>
        <v>57.63</v>
      </c>
      <c r="G18" s="17">
        <v>56.5</v>
      </c>
      <c r="H18" s="56">
        <v>5</v>
      </c>
      <c r="I18" s="57">
        <f>M18*109/100</f>
        <v>62.784000000000006</v>
      </c>
      <c r="J18" s="58">
        <f>M18*107/100</f>
        <v>61.632</v>
      </c>
      <c r="K18" s="58">
        <f>M18*105/100</f>
        <v>60.48</v>
      </c>
      <c r="L18" s="58">
        <f>M18*102/100</f>
        <v>58.751999999999995</v>
      </c>
      <c r="M18" s="58">
        <v>57.6</v>
      </c>
      <c r="N18" s="67">
        <v>2.5</v>
      </c>
      <c r="O18" s="18">
        <f>S18*109/100</f>
        <v>64.60430000000001</v>
      </c>
      <c r="P18" s="60">
        <f>S18*107/100</f>
        <v>63.4189</v>
      </c>
      <c r="Q18" s="60">
        <f>S18*105/100</f>
        <v>62.23350000000001</v>
      </c>
      <c r="R18" s="60">
        <f>S18*102/100</f>
        <v>60.4554</v>
      </c>
      <c r="S18" s="60">
        <f>M18+1.67</f>
        <v>59.27</v>
      </c>
    </row>
    <row r="19" spans="1:19" ht="12.75">
      <c r="A19" s="14">
        <v>11</v>
      </c>
      <c r="B19" s="55" t="s">
        <v>120</v>
      </c>
      <c r="C19" s="16">
        <f>G19*109/100</f>
        <v>61.585</v>
      </c>
      <c r="D19" s="17">
        <f>G19*107/100</f>
        <v>60.455</v>
      </c>
      <c r="E19" s="17">
        <f>G19*105/100</f>
        <v>59.325</v>
      </c>
      <c r="F19" s="17">
        <f>G19*102/100</f>
        <v>57.63</v>
      </c>
      <c r="G19" s="17">
        <v>56.5</v>
      </c>
      <c r="H19" s="56">
        <v>5</v>
      </c>
      <c r="I19" s="57">
        <f>M19*109/100</f>
        <v>62.784000000000006</v>
      </c>
      <c r="J19" s="58">
        <f>M19*107/100</f>
        <v>61.632</v>
      </c>
      <c r="K19" s="58">
        <f>M19*105/100</f>
        <v>60.48</v>
      </c>
      <c r="L19" s="58">
        <f>M19*102/100</f>
        <v>58.751999999999995</v>
      </c>
      <c r="M19" s="58">
        <v>57.6</v>
      </c>
      <c r="N19" s="67">
        <v>2.5</v>
      </c>
      <c r="O19" s="18">
        <f>S19*109/100</f>
        <v>64.60430000000001</v>
      </c>
      <c r="P19" s="60">
        <f>S19*107/100</f>
        <v>63.4189</v>
      </c>
      <c r="Q19" s="60">
        <f>S19*105/100</f>
        <v>62.23350000000001</v>
      </c>
      <c r="R19" s="60">
        <f>S19*102/100</f>
        <v>60.4554</v>
      </c>
      <c r="S19" s="60">
        <f>M19+1.67</f>
        <v>59.27</v>
      </c>
    </row>
    <row r="20" spans="1:19" ht="12.75">
      <c r="A20" s="14">
        <v>12</v>
      </c>
      <c r="B20" s="55" t="s">
        <v>121</v>
      </c>
      <c r="C20" s="16">
        <f>G20*109/100</f>
        <v>61.585</v>
      </c>
      <c r="D20" s="17">
        <f>G20*107/100</f>
        <v>60.455</v>
      </c>
      <c r="E20" s="17">
        <f>G20*105/100</f>
        <v>59.325</v>
      </c>
      <c r="F20" s="17">
        <f>G20*102/100</f>
        <v>57.63</v>
      </c>
      <c r="G20" s="17">
        <v>56.5</v>
      </c>
      <c r="H20" s="56">
        <v>5</v>
      </c>
      <c r="I20" s="57">
        <f>M20*109/100</f>
        <v>62.784000000000006</v>
      </c>
      <c r="J20" s="58">
        <f>M20*107/100</f>
        <v>61.632</v>
      </c>
      <c r="K20" s="58">
        <f>M20*105/100</f>
        <v>60.48</v>
      </c>
      <c r="L20" s="58">
        <f>M20*102/100</f>
        <v>58.751999999999995</v>
      </c>
      <c r="M20" s="58">
        <v>57.6</v>
      </c>
      <c r="N20" s="67">
        <v>2.5</v>
      </c>
      <c r="O20" s="18">
        <f>S20*109/100</f>
        <v>64.60430000000001</v>
      </c>
      <c r="P20" s="60">
        <f>S20*107/100</f>
        <v>63.4189</v>
      </c>
      <c r="Q20" s="60">
        <f>S20*105/100</f>
        <v>62.23350000000001</v>
      </c>
      <c r="R20" s="60">
        <f>S20*102/100</f>
        <v>60.4554</v>
      </c>
      <c r="S20" s="60">
        <f>M20+1.67</f>
        <v>59.27</v>
      </c>
    </row>
    <row r="21" spans="1:19" ht="12.75">
      <c r="A21" s="14">
        <v>13</v>
      </c>
      <c r="B21" s="55" t="s">
        <v>122</v>
      </c>
      <c r="C21" s="16">
        <f>G21*109/100</f>
        <v>61.585</v>
      </c>
      <c r="D21" s="17">
        <f>G21*107/100</f>
        <v>60.455</v>
      </c>
      <c r="E21" s="17">
        <f>G21*105/100</f>
        <v>59.325</v>
      </c>
      <c r="F21" s="17">
        <f>G21*102/100</f>
        <v>57.63</v>
      </c>
      <c r="G21" s="17">
        <v>56.5</v>
      </c>
      <c r="H21" s="56">
        <v>5</v>
      </c>
      <c r="I21" s="57">
        <f>M21*109/100</f>
        <v>62.784000000000006</v>
      </c>
      <c r="J21" s="58">
        <f>M21*107/100</f>
        <v>61.632</v>
      </c>
      <c r="K21" s="58">
        <f>M21*105/100</f>
        <v>60.48</v>
      </c>
      <c r="L21" s="58">
        <f>M21*102/100</f>
        <v>58.751999999999995</v>
      </c>
      <c r="M21" s="58">
        <v>57.6</v>
      </c>
      <c r="N21" s="67">
        <v>2.5</v>
      </c>
      <c r="O21" s="18">
        <f>S21*109/100</f>
        <v>64.60430000000001</v>
      </c>
      <c r="P21" s="60">
        <f>S21*107/100</f>
        <v>63.4189</v>
      </c>
      <c r="Q21" s="60">
        <f>S21*105/100</f>
        <v>62.23350000000001</v>
      </c>
      <c r="R21" s="60">
        <f>S21*102/100</f>
        <v>60.4554</v>
      </c>
      <c r="S21" s="60">
        <f>M21+1.67</f>
        <v>59.27</v>
      </c>
    </row>
    <row r="22" spans="1:19" ht="12.75">
      <c r="A22" s="14">
        <v>14</v>
      </c>
      <c r="B22" s="55" t="s">
        <v>123</v>
      </c>
      <c r="C22" s="16">
        <f>G22*109/100</f>
        <v>62.565999999999995</v>
      </c>
      <c r="D22" s="17">
        <f>G22*107/100</f>
        <v>61.418</v>
      </c>
      <c r="E22" s="17">
        <f>G22*105/100</f>
        <v>60.27</v>
      </c>
      <c r="F22" s="17">
        <f>G22*102/100</f>
        <v>58.548</v>
      </c>
      <c r="G22" s="17">
        <v>57.4</v>
      </c>
      <c r="H22" s="56">
        <v>5</v>
      </c>
      <c r="I22" s="57">
        <f>M22*109/100</f>
        <v>63.65599999999999</v>
      </c>
      <c r="J22" s="58">
        <f>M22*107/100</f>
        <v>62.488</v>
      </c>
      <c r="K22" s="58">
        <f>M22*105/100</f>
        <v>61.32</v>
      </c>
      <c r="L22" s="58">
        <f>M22*102/100</f>
        <v>59.568000000000005</v>
      </c>
      <c r="M22" s="58">
        <v>58.4</v>
      </c>
      <c r="N22" s="67">
        <v>2.5</v>
      </c>
      <c r="O22" s="18">
        <f>S22*109/100</f>
        <v>65.4763</v>
      </c>
      <c r="P22" s="60">
        <f>S22*107/100</f>
        <v>64.2749</v>
      </c>
      <c r="Q22" s="60">
        <f>S22*105/100</f>
        <v>63.0735</v>
      </c>
      <c r="R22" s="60">
        <f>S22*102/100</f>
        <v>61.2714</v>
      </c>
      <c r="S22" s="60">
        <f>M22+1.67</f>
        <v>60.07</v>
      </c>
    </row>
    <row r="23" spans="1:19" ht="12.75">
      <c r="A23" s="14">
        <v>15</v>
      </c>
      <c r="B23" s="55" t="s">
        <v>124</v>
      </c>
      <c r="C23" s="16">
        <f>G23*109/100</f>
        <v>59.95</v>
      </c>
      <c r="D23" s="17">
        <f>G23*107/100</f>
        <v>58.85</v>
      </c>
      <c r="E23" s="17">
        <f>G23*105/100</f>
        <v>57.75</v>
      </c>
      <c r="F23" s="17">
        <f>G23*102/100</f>
        <v>56.1</v>
      </c>
      <c r="G23" s="17">
        <v>55</v>
      </c>
      <c r="H23" s="56">
        <v>5</v>
      </c>
      <c r="I23" s="57">
        <f>M23*109/100</f>
        <v>61.803000000000004</v>
      </c>
      <c r="J23" s="58">
        <f>M23*107/100</f>
        <v>60.669000000000004</v>
      </c>
      <c r="K23" s="58">
        <f>M23*105/100</f>
        <v>59.535</v>
      </c>
      <c r="L23" s="58">
        <f>M23*102/100</f>
        <v>57.834</v>
      </c>
      <c r="M23" s="58">
        <v>56.7</v>
      </c>
      <c r="N23" s="59">
        <v>3</v>
      </c>
      <c r="O23" s="18">
        <f>S23*109/100</f>
        <v>63.62330000000001</v>
      </c>
      <c r="P23" s="60">
        <f>S23*107/100</f>
        <v>62.4559</v>
      </c>
      <c r="Q23" s="60">
        <f>S23*105/100</f>
        <v>61.288500000000006</v>
      </c>
      <c r="R23" s="60">
        <f>S23*102/100</f>
        <v>59.537400000000005</v>
      </c>
      <c r="S23" s="60">
        <f>M23+1.67</f>
        <v>58.370000000000005</v>
      </c>
    </row>
    <row r="24" spans="1:19" ht="12.75">
      <c r="A24" s="14">
        <v>16</v>
      </c>
      <c r="B24" s="55" t="s">
        <v>125</v>
      </c>
      <c r="C24" s="68" t="s">
        <v>112</v>
      </c>
      <c r="D24" s="69" t="s">
        <v>112</v>
      </c>
      <c r="E24" s="69" t="s">
        <v>112</v>
      </c>
      <c r="F24" s="69" t="s">
        <v>112</v>
      </c>
      <c r="G24" s="69" t="s">
        <v>112</v>
      </c>
      <c r="H24" s="56">
        <v>5</v>
      </c>
      <c r="I24" s="57">
        <f>M24*109/100</f>
        <v>62.784000000000006</v>
      </c>
      <c r="J24" s="58">
        <f>M24*107/100</f>
        <v>61.632</v>
      </c>
      <c r="K24" s="58">
        <f>M24*105/100</f>
        <v>60.48</v>
      </c>
      <c r="L24" s="58">
        <f>M24*102/100</f>
        <v>58.751999999999995</v>
      </c>
      <c r="M24" s="58">
        <v>57.6</v>
      </c>
      <c r="N24" s="59">
        <v>3</v>
      </c>
      <c r="O24" s="18">
        <f>S24*109/100</f>
        <v>64.60430000000001</v>
      </c>
      <c r="P24" s="60">
        <f>S24*107/100</f>
        <v>63.4189</v>
      </c>
      <c r="Q24" s="60">
        <f>S24*105/100</f>
        <v>62.23350000000001</v>
      </c>
      <c r="R24" s="60">
        <f>S24*102/100</f>
        <v>60.4554</v>
      </c>
      <c r="S24" s="60">
        <f>M24+1.67</f>
        <v>59.27</v>
      </c>
    </row>
    <row r="25" spans="1:19" ht="12.75">
      <c r="A25" s="14">
        <v>17</v>
      </c>
      <c r="B25" s="55" t="s">
        <v>126</v>
      </c>
      <c r="C25" s="68" t="s">
        <v>112</v>
      </c>
      <c r="D25" s="69" t="s">
        <v>112</v>
      </c>
      <c r="E25" s="69" t="s">
        <v>112</v>
      </c>
      <c r="F25" s="69" t="s">
        <v>112</v>
      </c>
      <c r="G25" s="69" t="s">
        <v>112</v>
      </c>
      <c r="H25" s="56">
        <v>5</v>
      </c>
      <c r="I25" s="57">
        <f>M25*109/100</f>
        <v>62.293499999999995</v>
      </c>
      <c r="J25" s="58">
        <f>M25*107/100</f>
        <v>61.1505</v>
      </c>
      <c r="K25" s="58">
        <f>M25*105/100</f>
        <v>60.0075</v>
      </c>
      <c r="L25" s="58">
        <f>M25*102/100</f>
        <v>58.293</v>
      </c>
      <c r="M25" s="58">
        <v>57.15</v>
      </c>
      <c r="N25" s="59">
        <v>3</v>
      </c>
      <c r="O25" s="18">
        <f>S25*109/100</f>
        <v>64.1138</v>
      </c>
      <c r="P25" s="60">
        <f>S25*107/100</f>
        <v>62.9374</v>
      </c>
      <c r="Q25" s="60">
        <f>S25*105/100</f>
        <v>61.761</v>
      </c>
      <c r="R25" s="60">
        <f>S25*102/100</f>
        <v>59.9964</v>
      </c>
      <c r="S25" s="60">
        <f>M25+1.67</f>
        <v>58.82</v>
      </c>
    </row>
    <row r="26" spans="1:19" ht="12.75">
      <c r="A26" s="14">
        <v>18</v>
      </c>
      <c r="B26" s="55" t="s">
        <v>127</v>
      </c>
      <c r="C26" s="16">
        <f>G26*109/100</f>
        <v>58.827299999999994</v>
      </c>
      <c r="D26" s="17">
        <f>G26*107/100</f>
        <v>57.7479</v>
      </c>
      <c r="E26" s="17">
        <f>G26*105/100</f>
        <v>56.668499999999995</v>
      </c>
      <c r="F26" s="17">
        <f>G26*102/100</f>
        <v>55.0494</v>
      </c>
      <c r="G26" s="17">
        <v>53.97</v>
      </c>
      <c r="H26" s="56">
        <v>5</v>
      </c>
      <c r="I26" s="57">
        <f>M26*109/100</f>
        <v>61.694</v>
      </c>
      <c r="J26" s="58">
        <f>M26*107/100</f>
        <v>60.562</v>
      </c>
      <c r="K26" s="58">
        <f>M26*105/100</f>
        <v>59.43</v>
      </c>
      <c r="L26" s="58">
        <f>M26*102/100</f>
        <v>57.732</v>
      </c>
      <c r="M26" s="58">
        <v>56.6</v>
      </c>
      <c r="N26" s="59">
        <v>3</v>
      </c>
      <c r="O26" s="18">
        <f>S26*109/100</f>
        <v>63.514300000000006</v>
      </c>
      <c r="P26" s="60">
        <f>S26*107/100</f>
        <v>62.3489</v>
      </c>
      <c r="Q26" s="60">
        <f>S26*105/100</f>
        <v>61.1835</v>
      </c>
      <c r="R26" s="60">
        <f>S26*102/100</f>
        <v>59.4354</v>
      </c>
      <c r="S26" s="60">
        <f>M26+1.67</f>
        <v>58.27</v>
      </c>
    </row>
    <row r="27" spans="1:19" ht="12.75">
      <c r="A27" s="14">
        <v>19</v>
      </c>
      <c r="B27" s="55" t="s">
        <v>128</v>
      </c>
      <c r="C27" s="16">
        <f>G27*109/100</f>
        <v>61.6395</v>
      </c>
      <c r="D27" s="17">
        <f>G27*107/100</f>
        <v>60.5085</v>
      </c>
      <c r="E27" s="17">
        <f>G27*105/100</f>
        <v>59.3775</v>
      </c>
      <c r="F27" s="17">
        <f>G27*102/100</f>
        <v>57.681</v>
      </c>
      <c r="G27" s="17">
        <v>56.55</v>
      </c>
      <c r="H27" s="56">
        <v>5</v>
      </c>
      <c r="I27" s="57">
        <f>M27*109/100</f>
        <v>61.694</v>
      </c>
      <c r="J27" s="58">
        <f>M27*107/100</f>
        <v>60.562</v>
      </c>
      <c r="K27" s="58">
        <f>M27*105/100</f>
        <v>59.43</v>
      </c>
      <c r="L27" s="58">
        <f>M27*102/100</f>
        <v>57.732</v>
      </c>
      <c r="M27" s="58">
        <v>56.6</v>
      </c>
      <c r="N27" s="59">
        <v>3</v>
      </c>
      <c r="O27" s="18">
        <f>S27*109/100</f>
        <v>63.514300000000006</v>
      </c>
      <c r="P27" s="60">
        <f>S27*107/100</f>
        <v>62.3489</v>
      </c>
      <c r="Q27" s="60">
        <f>S27*105/100</f>
        <v>61.1835</v>
      </c>
      <c r="R27" s="60">
        <f>S27*102/100</f>
        <v>59.4354</v>
      </c>
      <c r="S27" s="60">
        <f>M27+1.67</f>
        <v>58.27</v>
      </c>
    </row>
    <row r="28" spans="1:19" ht="12.75">
      <c r="A28" s="14">
        <v>20</v>
      </c>
      <c r="B28" s="55" t="s">
        <v>129</v>
      </c>
      <c r="C28" s="16">
        <f>G28*109/100</f>
        <v>62.893</v>
      </c>
      <c r="D28" s="17">
        <f>G28*107/100</f>
        <v>61.739000000000004</v>
      </c>
      <c r="E28" s="17">
        <f>G28*105/100</f>
        <v>60.585</v>
      </c>
      <c r="F28" s="17">
        <f>G28*102/100</f>
        <v>58.854000000000006</v>
      </c>
      <c r="G28" s="17">
        <v>57.7</v>
      </c>
      <c r="H28" s="56">
        <v>4</v>
      </c>
      <c r="I28" s="57">
        <f>M28*109/100</f>
        <v>63.983000000000004</v>
      </c>
      <c r="J28" s="58">
        <f>M28*107/100</f>
        <v>62.809000000000005</v>
      </c>
      <c r="K28" s="58">
        <f>M28*105/100</f>
        <v>61.635</v>
      </c>
      <c r="L28" s="58">
        <f>M28*102/100</f>
        <v>59.874</v>
      </c>
      <c r="M28" s="58">
        <v>58.7</v>
      </c>
      <c r="N28" s="59">
        <v>3</v>
      </c>
      <c r="O28" s="18">
        <f>S28*109/100</f>
        <v>65.80330000000001</v>
      </c>
      <c r="P28" s="60">
        <f>S28*107/100</f>
        <v>64.5959</v>
      </c>
      <c r="Q28" s="60">
        <f>S28*105/100</f>
        <v>63.3885</v>
      </c>
      <c r="R28" s="60">
        <f>S28*102/100</f>
        <v>61.577400000000004</v>
      </c>
      <c r="S28" s="60">
        <f>M28+1.67</f>
        <v>60.370000000000005</v>
      </c>
    </row>
    <row r="29" spans="1:19" ht="12.75">
      <c r="A29" s="14">
        <v>21</v>
      </c>
      <c r="B29" s="55" t="s">
        <v>130</v>
      </c>
      <c r="C29" s="68" t="s">
        <v>112</v>
      </c>
      <c r="D29" s="69" t="s">
        <v>112</v>
      </c>
      <c r="E29" s="69" t="s">
        <v>112</v>
      </c>
      <c r="F29" s="69" t="s">
        <v>112</v>
      </c>
      <c r="G29" s="69" t="s">
        <v>112</v>
      </c>
      <c r="H29" s="56">
        <v>5</v>
      </c>
      <c r="I29" s="57">
        <f>M29*109/100</f>
        <v>62.13</v>
      </c>
      <c r="J29" s="58">
        <f>M29*107/100</f>
        <v>60.99</v>
      </c>
      <c r="K29" s="58">
        <f>M29*105/100</f>
        <v>59.85</v>
      </c>
      <c r="L29" s="58">
        <f>M29*102/100</f>
        <v>58.14</v>
      </c>
      <c r="M29" s="58">
        <v>57</v>
      </c>
      <c r="N29" s="59">
        <v>3</v>
      </c>
      <c r="O29" s="18">
        <f>S29*109/100</f>
        <v>63.9503</v>
      </c>
      <c r="P29" s="60">
        <f>S29*107/100</f>
        <v>62.776900000000005</v>
      </c>
      <c r="Q29" s="60">
        <f>S29*105/100</f>
        <v>61.603500000000004</v>
      </c>
      <c r="R29" s="60">
        <f>S29*102/100</f>
        <v>59.8434</v>
      </c>
      <c r="S29" s="60">
        <f>M29+1.67</f>
        <v>58.67</v>
      </c>
    </row>
    <row r="30" spans="1:19" ht="12.75">
      <c r="A30" s="14">
        <v>22</v>
      </c>
      <c r="B30" s="55" t="s">
        <v>131</v>
      </c>
      <c r="C30" s="16">
        <f>G30*109/100</f>
        <v>61.6395</v>
      </c>
      <c r="D30" s="17">
        <f>G30*107/100</f>
        <v>60.5085</v>
      </c>
      <c r="E30" s="17">
        <f>G30*105/100</f>
        <v>59.3775</v>
      </c>
      <c r="F30" s="17">
        <f>G30*102/100</f>
        <v>57.681</v>
      </c>
      <c r="G30" s="17">
        <v>56.55</v>
      </c>
      <c r="H30" s="56">
        <v>5</v>
      </c>
      <c r="I30" s="57">
        <f>M30*109/100</f>
        <v>62.784000000000006</v>
      </c>
      <c r="J30" s="58">
        <f>M30*107/100</f>
        <v>61.632</v>
      </c>
      <c r="K30" s="58">
        <f>M30*105/100</f>
        <v>60.48</v>
      </c>
      <c r="L30" s="58">
        <f>M30*102/100</f>
        <v>58.751999999999995</v>
      </c>
      <c r="M30" s="58">
        <v>57.6</v>
      </c>
      <c r="N30" s="59">
        <v>3</v>
      </c>
      <c r="O30" s="18">
        <f>S30*109/100</f>
        <v>64.60430000000001</v>
      </c>
      <c r="P30" s="60">
        <f>S30*107/100</f>
        <v>63.4189</v>
      </c>
      <c r="Q30" s="60">
        <f>S30*105/100</f>
        <v>62.23350000000001</v>
      </c>
      <c r="R30" s="60">
        <f>S30*102/100</f>
        <v>60.4554</v>
      </c>
      <c r="S30" s="60">
        <f>M30+1.67</f>
        <v>59.27</v>
      </c>
    </row>
    <row r="31" spans="1:19" ht="12.75">
      <c r="A31" s="14">
        <v>23</v>
      </c>
      <c r="B31" s="55" t="s">
        <v>132</v>
      </c>
      <c r="C31" s="68" t="s">
        <v>112</v>
      </c>
      <c r="D31" s="69" t="s">
        <v>112</v>
      </c>
      <c r="E31" s="69" t="s">
        <v>112</v>
      </c>
      <c r="F31" s="69" t="s">
        <v>112</v>
      </c>
      <c r="G31" s="69" t="s">
        <v>112</v>
      </c>
      <c r="H31" s="56">
        <v>5</v>
      </c>
      <c r="I31" s="57">
        <f>M31*109/100</f>
        <v>62.784000000000006</v>
      </c>
      <c r="J31" s="58">
        <f>M31*107/100</f>
        <v>61.632</v>
      </c>
      <c r="K31" s="58">
        <f>M31*105/100</f>
        <v>60.48</v>
      </c>
      <c r="L31" s="58">
        <f>M31*102/100</f>
        <v>58.751999999999995</v>
      </c>
      <c r="M31" s="58">
        <v>57.6</v>
      </c>
      <c r="N31" s="59">
        <v>3</v>
      </c>
      <c r="O31" s="18">
        <f>S31*109/100</f>
        <v>64.60430000000001</v>
      </c>
      <c r="P31" s="60">
        <f>S31*107/100</f>
        <v>63.4189</v>
      </c>
      <c r="Q31" s="60">
        <f>S31*105/100</f>
        <v>62.23350000000001</v>
      </c>
      <c r="R31" s="60">
        <f>S31*102/100</f>
        <v>60.4554</v>
      </c>
      <c r="S31" s="60">
        <f>M31+1.67</f>
        <v>59.27</v>
      </c>
    </row>
    <row r="32" spans="1:19" ht="12.75">
      <c r="A32" s="14">
        <v>24</v>
      </c>
      <c r="B32" s="55" t="s">
        <v>133</v>
      </c>
      <c r="C32" s="68" t="s">
        <v>112</v>
      </c>
      <c r="D32" s="69" t="s">
        <v>112</v>
      </c>
      <c r="E32" s="69" t="s">
        <v>112</v>
      </c>
      <c r="F32" s="69" t="s">
        <v>112</v>
      </c>
      <c r="G32" s="69" t="s">
        <v>112</v>
      </c>
      <c r="H32" s="56">
        <v>5</v>
      </c>
      <c r="I32" s="57">
        <f>M32*109/100</f>
        <v>62.784000000000006</v>
      </c>
      <c r="J32" s="58">
        <f>M32*107/100</f>
        <v>61.632</v>
      </c>
      <c r="K32" s="58">
        <f>M32*105/100</f>
        <v>60.48</v>
      </c>
      <c r="L32" s="58">
        <f>M32*102/100</f>
        <v>58.751999999999995</v>
      </c>
      <c r="M32" s="58">
        <v>57.6</v>
      </c>
      <c r="N32" s="59">
        <v>3</v>
      </c>
      <c r="O32" s="18">
        <f>S32*109/100</f>
        <v>64.60430000000001</v>
      </c>
      <c r="P32" s="60">
        <f>S32*107/100</f>
        <v>63.4189</v>
      </c>
      <c r="Q32" s="60">
        <f>S32*105/100</f>
        <v>62.23350000000001</v>
      </c>
      <c r="R32" s="60">
        <f>S32*102/100</f>
        <v>60.4554</v>
      </c>
      <c r="S32" s="60">
        <f>M32+1.67</f>
        <v>59.27</v>
      </c>
    </row>
    <row r="33" spans="1:19" ht="12.75">
      <c r="A33" s="14">
        <v>25</v>
      </c>
      <c r="B33" s="55" t="s">
        <v>134</v>
      </c>
      <c r="C33" s="68" t="s">
        <v>112</v>
      </c>
      <c r="D33" s="69" t="s">
        <v>112</v>
      </c>
      <c r="E33" s="69" t="s">
        <v>112</v>
      </c>
      <c r="F33" s="69" t="s">
        <v>112</v>
      </c>
      <c r="G33" s="69" t="s">
        <v>112</v>
      </c>
      <c r="H33" s="56">
        <v>4</v>
      </c>
      <c r="I33" s="57">
        <f>M33*109/100</f>
        <v>62.784000000000006</v>
      </c>
      <c r="J33" s="58">
        <f>M33*107/100</f>
        <v>61.632</v>
      </c>
      <c r="K33" s="58">
        <f>M33*105/100</f>
        <v>60.48</v>
      </c>
      <c r="L33" s="58">
        <f>M33*102/100</f>
        <v>58.751999999999995</v>
      </c>
      <c r="M33" s="58">
        <v>57.6</v>
      </c>
      <c r="N33" s="59">
        <v>3</v>
      </c>
      <c r="O33" s="18">
        <f>S33*109/100</f>
        <v>64.60430000000001</v>
      </c>
      <c r="P33" s="60">
        <f>S33*107/100</f>
        <v>63.4189</v>
      </c>
      <c r="Q33" s="60">
        <f>S33*105/100</f>
        <v>62.23350000000001</v>
      </c>
      <c r="R33" s="60">
        <f>S33*102/100</f>
        <v>60.4554</v>
      </c>
      <c r="S33" s="60">
        <f>M33+1.67</f>
        <v>59.27</v>
      </c>
    </row>
    <row r="34" spans="1:19" ht="12.75">
      <c r="A34" s="14">
        <v>26</v>
      </c>
      <c r="B34" s="55" t="s">
        <v>135</v>
      </c>
      <c r="C34" s="68" t="s">
        <v>112</v>
      </c>
      <c r="D34" s="69" t="s">
        <v>112</v>
      </c>
      <c r="E34" s="69" t="s">
        <v>112</v>
      </c>
      <c r="F34" s="69" t="s">
        <v>112</v>
      </c>
      <c r="G34" s="69" t="s">
        <v>112</v>
      </c>
      <c r="H34" s="56">
        <v>4</v>
      </c>
      <c r="I34" s="57">
        <f>M34*109/100</f>
        <v>62.893</v>
      </c>
      <c r="J34" s="58">
        <f>M34*107/100</f>
        <v>61.739000000000004</v>
      </c>
      <c r="K34" s="58">
        <f>M34*105/100</f>
        <v>60.585</v>
      </c>
      <c r="L34" s="58">
        <f>M34*102/100</f>
        <v>58.854000000000006</v>
      </c>
      <c r="M34" s="58">
        <v>57.7</v>
      </c>
      <c r="N34" s="59">
        <v>3</v>
      </c>
      <c r="O34" s="18">
        <f>S34*109/100</f>
        <v>64.7133</v>
      </c>
      <c r="P34" s="60">
        <f>S34*107/100</f>
        <v>63.5259</v>
      </c>
      <c r="Q34" s="60">
        <f>S34*105/100</f>
        <v>62.3385</v>
      </c>
      <c r="R34" s="60">
        <f>S34*102/100</f>
        <v>60.55740000000001</v>
      </c>
      <c r="S34" s="60">
        <f>M34+1.67</f>
        <v>59.370000000000005</v>
      </c>
    </row>
    <row r="35" spans="1:19" ht="12.75">
      <c r="A35" s="14">
        <v>27</v>
      </c>
      <c r="B35" s="55" t="s">
        <v>136</v>
      </c>
      <c r="C35" s="68" t="s">
        <v>112</v>
      </c>
      <c r="D35" s="69" t="s">
        <v>112</v>
      </c>
      <c r="E35" s="69" t="s">
        <v>112</v>
      </c>
      <c r="F35" s="69" t="s">
        <v>112</v>
      </c>
      <c r="G35" s="69" t="s">
        <v>112</v>
      </c>
      <c r="H35" s="56">
        <v>5</v>
      </c>
      <c r="I35" s="57">
        <f>M35*109/100</f>
        <v>63.874</v>
      </c>
      <c r="J35" s="58">
        <f>M35*107/100</f>
        <v>62.702</v>
      </c>
      <c r="K35" s="58">
        <f>M35*105/100</f>
        <v>61.53</v>
      </c>
      <c r="L35" s="58">
        <f>M35*102/100</f>
        <v>59.772</v>
      </c>
      <c r="M35" s="58">
        <v>58.6</v>
      </c>
      <c r="N35" s="59">
        <v>3</v>
      </c>
      <c r="O35" s="18">
        <f>S35*109/100</f>
        <v>65.6943</v>
      </c>
      <c r="P35" s="60">
        <f>S35*107/100</f>
        <v>64.4889</v>
      </c>
      <c r="Q35" s="60">
        <f>S35*105/100</f>
        <v>63.283500000000004</v>
      </c>
      <c r="R35" s="60">
        <f>S35*102/100</f>
        <v>61.4754</v>
      </c>
      <c r="S35" s="60">
        <f>M35+1.67</f>
        <v>60.27</v>
      </c>
    </row>
    <row r="36" spans="1:19" ht="12.75">
      <c r="A36" s="14">
        <v>28</v>
      </c>
      <c r="B36" s="55" t="s">
        <v>137</v>
      </c>
      <c r="C36" s="68" t="s">
        <v>112</v>
      </c>
      <c r="D36" s="69" t="s">
        <v>112</v>
      </c>
      <c r="E36" s="69" t="s">
        <v>112</v>
      </c>
      <c r="F36" s="69" t="s">
        <v>112</v>
      </c>
      <c r="G36" s="69" t="s">
        <v>112</v>
      </c>
      <c r="H36" s="56">
        <v>5</v>
      </c>
      <c r="I36" s="57">
        <f>M36*109/100</f>
        <v>63.874</v>
      </c>
      <c r="J36" s="58">
        <f>M36*107/100</f>
        <v>62.702</v>
      </c>
      <c r="K36" s="58">
        <f>M36*105/100</f>
        <v>61.53</v>
      </c>
      <c r="L36" s="58">
        <f>M36*102/100</f>
        <v>59.772</v>
      </c>
      <c r="M36" s="58">
        <v>58.6</v>
      </c>
      <c r="N36" s="59">
        <v>3</v>
      </c>
      <c r="O36" s="18">
        <f>S36*109/100</f>
        <v>65.6943</v>
      </c>
      <c r="P36" s="60">
        <f>S36*107/100</f>
        <v>64.4889</v>
      </c>
      <c r="Q36" s="60">
        <f>S36*105/100</f>
        <v>63.283500000000004</v>
      </c>
      <c r="R36" s="60">
        <f>S36*102/100</f>
        <v>61.4754</v>
      </c>
      <c r="S36" s="60">
        <f>M36+1.67</f>
        <v>60.27</v>
      </c>
    </row>
    <row r="37" spans="1:19" ht="12.75">
      <c r="A37" s="14">
        <v>29</v>
      </c>
      <c r="B37" s="55" t="s">
        <v>138</v>
      </c>
      <c r="C37" s="68" t="s">
        <v>112</v>
      </c>
      <c r="D37" s="69" t="s">
        <v>112</v>
      </c>
      <c r="E37" s="69" t="s">
        <v>112</v>
      </c>
      <c r="F37" s="69" t="s">
        <v>112</v>
      </c>
      <c r="G37" s="69" t="s">
        <v>112</v>
      </c>
      <c r="H37" s="56">
        <v>4</v>
      </c>
      <c r="I37" s="57">
        <f>M37*109/100</f>
        <v>63.65599999999999</v>
      </c>
      <c r="J37" s="58">
        <f>M37*107/100</f>
        <v>62.488</v>
      </c>
      <c r="K37" s="58">
        <f>M37*105/100</f>
        <v>61.32</v>
      </c>
      <c r="L37" s="58">
        <f>M37*102/100</f>
        <v>59.568000000000005</v>
      </c>
      <c r="M37" s="58">
        <v>58.4</v>
      </c>
      <c r="N37" s="59">
        <v>3</v>
      </c>
      <c r="O37" s="18">
        <f>S37*109/100</f>
        <v>65.4763</v>
      </c>
      <c r="P37" s="60">
        <f>S37*107/100</f>
        <v>64.2749</v>
      </c>
      <c r="Q37" s="60">
        <f>S37*105/100</f>
        <v>63.0735</v>
      </c>
      <c r="R37" s="60">
        <f>S37*102/100</f>
        <v>61.2714</v>
      </c>
      <c r="S37" s="60">
        <f>M37+1.67</f>
        <v>60.07</v>
      </c>
    </row>
    <row r="38" spans="1:19" ht="12.75">
      <c r="A38" s="6" t="s">
        <v>139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14">
        <v>30</v>
      </c>
      <c r="B39" s="55" t="s">
        <v>140</v>
      </c>
      <c r="C39" s="16">
        <f>G39*109/100</f>
        <v>69.8145</v>
      </c>
      <c r="D39" s="17">
        <f>G39*107/100</f>
        <v>68.53349999999999</v>
      </c>
      <c r="E39" s="17">
        <f>G39*105/100</f>
        <v>67.2525</v>
      </c>
      <c r="F39" s="17">
        <f>G39*102/100</f>
        <v>65.33099999999999</v>
      </c>
      <c r="G39" s="17">
        <v>64.05</v>
      </c>
      <c r="H39" s="56">
        <v>4</v>
      </c>
      <c r="I39" s="57">
        <f>M39*109/100</f>
        <v>71.395</v>
      </c>
      <c r="J39" s="58">
        <f>M39*107/100</f>
        <v>70.085</v>
      </c>
      <c r="K39" s="58">
        <f>M39*105/100</f>
        <v>68.775</v>
      </c>
      <c r="L39" s="58">
        <f>M39*102/100</f>
        <v>66.81</v>
      </c>
      <c r="M39" s="58">
        <v>65.5</v>
      </c>
      <c r="N39" s="59">
        <v>2</v>
      </c>
      <c r="O39" s="18">
        <f>S39*109/100</f>
        <v>73.2153</v>
      </c>
      <c r="P39" s="60">
        <f>S39*107/100</f>
        <v>71.87190000000001</v>
      </c>
      <c r="Q39" s="60">
        <f>S39*105/100</f>
        <v>70.52850000000001</v>
      </c>
      <c r="R39" s="60">
        <f>S39*102/100</f>
        <v>68.5134</v>
      </c>
      <c r="S39" s="60">
        <f>M39+1.67</f>
        <v>67.17</v>
      </c>
    </row>
    <row r="40" spans="1:19" ht="12.75">
      <c r="A40" s="14">
        <v>31</v>
      </c>
      <c r="B40" s="55" t="s">
        <v>141</v>
      </c>
      <c r="C40" s="16">
        <f>G40*109/100</f>
        <v>73.793</v>
      </c>
      <c r="D40" s="17">
        <f>G40*107/100</f>
        <v>72.43900000000001</v>
      </c>
      <c r="E40" s="17">
        <f>G40*105/100</f>
        <v>71.085</v>
      </c>
      <c r="F40" s="17">
        <f>G40*102/100</f>
        <v>69.054</v>
      </c>
      <c r="G40" s="17">
        <v>67.7</v>
      </c>
      <c r="H40" s="56">
        <v>4</v>
      </c>
      <c r="I40" s="57">
        <f>M40*109/100</f>
        <v>73.575</v>
      </c>
      <c r="J40" s="58">
        <f>M40*107/100</f>
        <v>72.225</v>
      </c>
      <c r="K40" s="58">
        <f>M40*105/100</f>
        <v>70.875</v>
      </c>
      <c r="L40" s="58">
        <f>M40*102/100</f>
        <v>68.85</v>
      </c>
      <c r="M40" s="58">
        <v>67.5</v>
      </c>
      <c r="N40" s="67">
        <v>2.5</v>
      </c>
      <c r="O40" s="18">
        <f>S40*109/100</f>
        <v>75.39529999999999</v>
      </c>
      <c r="P40" s="60">
        <f>S40*107/100</f>
        <v>74.01190000000001</v>
      </c>
      <c r="Q40" s="60">
        <f>S40*105/100</f>
        <v>72.6285</v>
      </c>
      <c r="R40" s="60">
        <f>S40*102/100</f>
        <v>70.5534</v>
      </c>
      <c r="S40" s="60">
        <f>M40+1.67</f>
        <v>69.17</v>
      </c>
    </row>
    <row r="41" spans="1:19" ht="12.75">
      <c r="A41" s="14">
        <v>32</v>
      </c>
      <c r="B41" s="55" t="s">
        <v>142</v>
      </c>
      <c r="C41" s="16">
        <f>G41*109/100</f>
        <v>71.9945</v>
      </c>
      <c r="D41" s="17">
        <f>G41*107/100</f>
        <v>70.67349999999999</v>
      </c>
      <c r="E41" s="17">
        <f>G41*105/100</f>
        <v>69.3525</v>
      </c>
      <c r="F41" s="17">
        <f>G41*102/100</f>
        <v>67.371</v>
      </c>
      <c r="G41" s="17">
        <v>66.05</v>
      </c>
      <c r="H41" s="56">
        <v>4</v>
      </c>
      <c r="I41" s="57">
        <f>M41*109/100</f>
        <v>73.902</v>
      </c>
      <c r="J41" s="58">
        <f>M41*107/100</f>
        <v>72.54599999999999</v>
      </c>
      <c r="K41" s="58">
        <f>M41*105/100</f>
        <v>71.19</v>
      </c>
      <c r="L41" s="58">
        <f>M41*102/100</f>
        <v>69.15599999999999</v>
      </c>
      <c r="M41" s="58">
        <v>67.8</v>
      </c>
      <c r="N41" s="67">
        <v>2.5</v>
      </c>
      <c r="O41" s="18">
        <f>S41*109/100</f>
        <v>75.72229999999999</v>
      </c>
      <c r="P41" s="60">
        <f>S41*107/100</f>
        <v>74.3329</v>
      </c>
      <c r="Q41" s="60">
        <f>S41*105/100</f>
        <v>72.9435</v>
      </c>
      <c r="R41" s="60">
        <f>S41*102/100</f>
        <v>70.8594</v>
      </c>
      <c r="S41" s="60">
        <f>M41+1.67</f>
        <v>69.47</v>
      </c>
    </row>
    <row r="42" spans="1:16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8" ht="12.75">
      <c r="B43" s="40" t="s">
        <v>95</v>
      </c>
      <c r="C43" s="40"/>
      <c r="D43" s="40"/>
      <c r="E43" s="40"/>
      <c r="F43" s="40"/>
      <c r="G43" s="40"/>
      <c r="H43" s="40"/>
    </row>
    <row r="44" spans="2:9" ht="45.75" customHeight="1">
      <c r="B44" s="40" t="s">
        <v>96</v>
      </c>
      <c r="C44" s="40"/>
      <c r="D44" s="40"/>
      <c r="F44" s="40"/>
      <c r="H44" s="40"/>
      <c r="I44" s="41"/>
    </row>
    <row r="45" spans="2:8" ht="24.75" customHeight="1">
      <c r="B45" s="39"/>
      <c r="C45" s="39"/>
      <c r="D45" s="39"/>
      <c r="E45" s="39"/>
      <c r="F45" s="39"/>
      <c r="G45" s="39"/>
      <c r="H45" s="39"/>
    </row>
    <row r="46" spans="2:8" ht="12.75">
      <c r="B46" s="39"/>
      <c r="C46" s="39"/>
      <c r="D46" s="39"/>
      <c r="E46" s="39"/>
      <c r="F46" s="39"/>
      <c r="G46" s="39"/>
      <c r="H46" s="39"/>
    </row>
    <row r="47" spans="2:8" ht="12.75">
      <c r="B47" s="39"/>
      <c r="C47" s="39"/>
      <c r="D47" s="39"/>
      <c r="E47" s="39"/>
      <c r="F47" s="39"/>
      <c r="G47" s="39"/>
      <c r="H47" s="39"/>
    </row>
    <row r="48" spans="2:8" ht="12.75">
      <c r="B48" s="39"/>
      <c r="C48" s="39"/>
      <c r="D48" s="39"/>
      <c r="E48" s="39"/>
      <c r="F48" s="39"/>
      <c r="G48" s="39"/>
      <c r="H48" s="39"/>
    </row>
    <row r="49" spans="2:8" ht="12.75">
      <c r="B49" s="39"/>
      <c r="C49" s="39"/>
      <c r="D49" s="39"/>
      <c r="E49" s="39"/>
      <c r="F49" s="39"/>
      <c r="G49" s="39"/>
      <c r="H49" s="39"/>
    </row>
    <row r="50" spans="2:8" ht="12.75">
      <c r="B50" s="39"/>
      <c r="C50" s="39"/>
      <c r="D50" s="39"/>
      <c r="E50" s="39"/>
      <c r="F50" s="39"/>
      <c r="G50" s="39"/>
      <c r="H50" s="39"/>
    </row>
  </sheetData>
  <sheetProtection selectLockedCells="1" selectUnlockedCells="1"/>
  <mergeCells count="12">
    <mergeCell ref="A1:P1"/>
    <mergeCell ref="A2:P2"/>
    <mergeCell ref="O3:P3"/>
    <mergeCell ref="A5:A6"/>
    <mergeCell ref="B5:B6"/>
    <mergeCell ref="C5:G5"/>
    <mergeCell ref="H5:M5"/>
    <mergeCell ref="N5:S5"/>
    <mergeCell ref="A7:S7"/>
    <mergeCell ref="A15:S15"/>
    <mergeCell ref="A38:S38"/>
    <mergeCell ref="B45:H50"/>
  </mergeCells>
  <printOptions/>
  <pageMargins left="0.16527777777777777" right="0.16527777777777777" top="0.7770833333333333" bottom="0.7770833333333333" header="0.5118055555555555" footer="0.5118055555555555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Normal="90" zoomScaleSheetLayoutView="100" workbookViewId="0" topLeftCell="A19">
      <selection activeCell="F45" sqref="F45"/>
    </sheetView>
  </sheetViews>
  <sheetFormatPr defaultColWidth="12.57421875" defaultRowHeight="12.75"/>
  <cols>
    <col min="1" max="1" width="3.7109375" style="0" customWidth="1"/>
    <col min="2" max="2" width="25.8515625" style="0" customWidth="1"/>
    <col min="3" max="3" width="9.421875" style="0" customWidth="1"/>
    <col min="4" max="4" width="10.7109375" style="0" customWidth="1"/>
    <col min="5" max="5" width="11.57421875" style="0" customWidth="1"/>
    <col min="6" max="6" width="8.8515625" style="0" customWidth="1"/>
    <col min="7" max="7" width="6.8515625" style="0" customWidth="1"/>
    <col min="8" max="8" width="11.57421875" style="0" customWidth="1"/>
    <col min="9" max="9" width="9.57421875" style="0" customWidth="1"/>
    <col min="10" max="10" width="11.57421875" style="0" customWidth="1"/>
    <col min="11" max="11" width="7.57421875" style="0" customWidth="1"/>
    <col min="12" max="12" width="8.421875" style="0" customWidth="1"/>
    <col min="13" max="13" width="8.7109375" style="0" customWidth="1"/>
    <col min="14" max="14" width="9.8515625" style="0" customWidth="1"/>
    <col min="15" max="16384" width="11.57421875" style="0" customWidth="1"/>
  </cols>
  <sheetData>
    <row r="1" spans="2:14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2" t="s">
        <v>143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3:14" ht="12.75">
      <c r="M3" s="4">
        <v>40558</v>
      </c>
      <c r="N3" s="4"/>
    </row>
    <row r="4" spans="2:4" ht="12.75">
      <c r="B4" s="3" t="s">
        <v>144</v>
      </c>
      <c r="C4" s="3"/>
      <c r="D4" s="3"/>
    </row>
    <row r="5" spans="1:14" ht="13.5" customHeight="1">
      <c r="A5" s="5" t="s">
        <v>3</v>
      </c>
      <c r="B5" s="6" t="s">
        <v>4</v>
      </c>
      <c r="C5" s="71" t="s">
        <v>145</v>
      </c>
      <c r="D5" s="71"/>
      <c r="E5" s="71"/>
      <c r="F5" s="71"/>
      <c r="G5" s="71"/>
      <c r="H5" s="71"/>
      <c r="I5" s="72" t="s">
        <v>102</v>
      </c>
      <c r="J5" s="72"/>
      <c r="K5" s="72"/>
      <c r="L5" s="72"/>
      <c r="M5" s="72"/>
      <c r="N5" s="72"/>
    </row>
    <row r="6" spans="1:16" ht="12.75">
      <c r="A6" s="5"/>
      <c r="B6" s="6"/>
      <c r="C6" s="73" t="s">
        <v>146</v>
      </c>
      <c r="D6" s="73" t="s">
        <v>104</v>
      </c>
      <c r="E6" s="74" t="s">
        <v>8</v>
      </c>
      <c r="F6" s="74" t="s">
        <v>9</v>
      </c>
      <c r="G6" s="74" t="s">
        <v>10</v>
      </c>
      <c r="H6" s="74" t="s">
        <v>11</v>
      </c>
      <c r="I6" s="75" t="s">
        <v>146</v>
      </c>
      <c r="J6" s="75" t="s">
        <v>104</v>
      </c>
      <c r="K6" s="76" t="s">
        <v>8</v>
      </c>
      <c r="L6" s="76" t="s">
        <v>9</v>
      </c>
      <c r="M6" s="76" t="s">
        <v>10</v>
      </c>
      <c r="N6" s="76" t="s">
        <v>11</v>
      </c>
      <c r="O6" s="77"/>
      <c r="P6" s="77"/>
    </row>
    <row r="7" spans="1:16" ht="13.5" customHeight="1">
      <c r="A7" s="14"/>
      <c r="B7" s="15" t="s">
        <v>147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78"/>
    </row>
    <row r="8" spans="1:16" ht="12.75">
      <c r="A8" s="14">
        <v>1</v>
      </c>
      <c r="B8" s="55" t="s">
        <v>148</v>
      </c>
      <c r="C8" s="79">
        <v>2.5</v>
      </c>
      <c r="D8" s="73">
        <f>H8*109/100</f>
        <v>67.035</v>
      </c>
      <c r="E8" s="80">
        <f>H8*107/100</f>
        <v>65.805</v>
      </c>
      <c r="F8" s="80">
        <f>H8*105/100</f>
        <v>64.575</v>
      </c>
      <c r="G8" s="80">
        <f>H8*102/100</f>
        <v>62.73</v>
      </c>
      <c r="H8" s="80">
        <v>61.5</v>
      </c>
      <c r="I8" s="81">
        <v>2.5</v>
      </c>
      <c r="J8" s="82">
        <f>N8*109/100</f>
        <v>68.67</v>
      </c>
      <c r="K8" s="83">
        <f>N8*107/100</f>
        <v>67.41</v>
      </c>
      <c r="L8" s="83">
        <f>N8*105/100</f>
        <v>66.15</v>
      </c>
      <c r="M8" s="83">
        <f>N8*102/100</f>
        <v>64.26</v>
      </c>
      <c r="N8" s="83">
        <v>63</v>
      </c>
      <c r="O8" s="84"/>
      <c r="P8" s="84"/>
    </row>
    <row r="9" spans="1:16" ht="12.75">
      <c r="A9" s="14">
        <v>2</v>
      </c>
      <c r="B9" s="55" t="s">
        <v>149</v>
      </c>
      <c r="C9" s="79">
        <v>2.5</v>
      </c>
      <c r="D9" s="73">
        <f>H9*109/100</f>
        <v>67.035</v>
      </c>
      <c r="E9" s="80">
        <f>H9*107/100</f>
        <v>65.805</v>
      </c>
      <c r="F9" s="80">
        <f>H9*105/100</f>
        <v>64.575</v>
      </c>
      <c r="G9" s="80">
        <f>H9*102/100</f>
        <v>62.73</v>
      </c>
      <c r="H9" s="80">
        <v>61.5</v>
      </c>
      <c r="I9" s="81">
        <v>2.5</v>
      </c>
      <c r="J9" s="82">
        <f>N9*109/100</f>
        <v>68.67</v>
      </c>
      <c r="K9" s="83">
        <f>N9*107/100</f>
        <v>67.41</v>
      </c>
      <c r="L9" s="83">
        <f>N9*105/100</f>
        <v>66.15</v>
      </c>
      <c r="M9" s="83">
        <f>N9*102/100</f>
        <v>64.26</v>
      </c>
      <c r="N9" s="85">
        <v>63</v>
      </c>
      <c r="O9" s="84"/>
      <c r="P9" s="86"/>
    </row>
    <row r="10" spans="1:16" ht="12.75">
      <c r="A10" s="14">
        <v>3</v>
      </c>
      <c r="B10" s="55" t="s">
        <v>150</v>
      </c>
      <c r="C10" s="79" t="s">
        <v>112</v>
      </c>
      <c r="D10" s="87" t="s">
        <v>112</v>
      </c>
      <c r="E10" s="88" t="s">
        <v>112</v>
      </c>
      <c r="F10" s="88" t="s">
        <v>112</v>
      </c>
      <c r="G10" s="88" t="s">
        <v>112</v>
      </c>
      <c r="H10" s="88" t="s">
        <v>112</v>
      </c>
      <c r="I10" s="81">
        <v>2.5</v>
      </c>
      <c r="J10" s="82">
        <f>N10*109/100</f>
        <v>70.305</v>
      </c>
      <c r="K10" s="83">
        <f>N10*107/100</f>
        <v>69.015</v>
      </c>
      <c r="L10" s="83">
        <f>N10*105/100</f>
        <v>67.725</v>
      </c>
      <c r="M10" s="83">
        <f>N10*102/100</f>
        <v>65.79</v>
      </c>
      <c r="N10" s="85">
        <v>64.5</v>
      </c>
      <c r="O10" s="84"/>
      <c r="P10" s="86"/>
    </row>
    <row r="11" spans="1:16" ht="12.75">
      <c r="A11" s="14">
        <v>4</v>
      </c>
      <c r="B11" s="55" t="s">
        <v>151</v>
      </c>
      <c r="C11" s="79" t="s">
        <v>112</v>
      </c>
      <c r="D11" s="87" t="s">
        <v>112</v>
      </c>
      <c r="E11" s="88" t="s">
        <v>112</v>
      </c>
      <c r="F11" s="88" t="s">
        <v>112</v>
      </c>
      <c r="G11" s="88" t="s">
        <v>112</v>
      </c>
      <c r="H11" s="88" t="s">
        <v>112</v>
      </c>
      <c r="I11" s="81">
        <v>2.5</v>
      </c>
      <c r="J11" s="82">
        <f>N11*109/100</f>
        <v>70.305</v>
      </c>
      <c r="K11" s="83">
        <f>N11*107/100</f>
        <v>69.015</v>
      </c>
      <c r="L11" s="83">
        <f>N11*105/100</f>
        <v>67.725</v>
      </c>
      <c r="M11" s="83">
        <f>N11*102/100</f>
        <v>65.79</v>
      </c>
      <c r="N11" s="85">
        <v>64.5</v>
      </c>
      <c r="O11" s="84"/>
      <c r="P11" s="86"/>
    </row>
    <row r="12" spans="1:16" ht="12.75">
      <c r="A12" s="14">
        <v>5</v>
      </c>
      <c r="B12" s="55" t="s">
        <v>152</v>
      </c>
      <c r="C12" s="79" t="s">
        <v>112</v>
      </c>
      <c r="D12" s="87" t="s">
        <v>112</v>
      </c>
      <c r="E12" s="88" t="s">
        <v>112</v>
      </c>
      <c r="F12" s="88" t="s">
        <v>112</v>
      </c>
      <c r="G12" s="88" t="s">
        <v>112</v>
      </c>
      <c r="H12" s="88" t="s">
        <v>112</v>
      </c>
      <c r="I12" s="81">
        <v>3</v>
      </c>
      <c r="J12" s="82">
        <f>N12*109/100</f>
        <v>70.305</v>
      </c>
      <c r="K12" s="83">
        <f>N12*107/100</f>
        <v>69.015</v>
      </c>
      <c r="L12" s="83">
        <f>N12*105/100</f>
        <v>67.725</v>
      </c>
      <c r="M12" s="83">
        <f>N12*102/100</f>
        <v>65.79</v>
      </c>
      <c r="N12" s="85">
        <v>64.5</v>
      </c>
      <c r="O12" s="84"/>
      <c r="P12" s="86"/>
    </row>
    <row r="13" spans="1:16" ht="12.75">
      <c r="A13" s="14">
        <v>6</v>
      </c>
      <c r="B13" s="55" t="s">
        <v>153</v>
      </c>
      <c r="C13" s="79" t="s">
        <v>112</v>
      </c>
      <c r="D13" s="87" t="s">
        <v>112</v>
      </c>
      <c r="E13" s="88" t="s">
        <v>112</v>
      </c>
      <c r="F13" s="88" t="s">
        <v>112</v>
      </c>
      <c r="G13" s="88" t="s">
        <v>112</v>
      </c>
      <c r="H13" s="88" t="s">
        <v>112</v>
      </c>
      <c r="I13" s="81">
        <v>2.5</v>
      </c>
      <c r="J13" s="82">
        <f>N13*109/100</f>
        <v>70.305</v>
      </c>
      <c r="K13" s="83">
        <f>N13*107/100</f>
        <v>69.015</v>
      </c>
      <c r="L13" s="83">
        <f>N13*105/100</f>
        <v>67.725</v>
      </c>
      <c r="M13" s="83">
        <f>N13*102/100</f>
        <v>65.79</v>
      </c>
      <c r="N13" s="85">
        <v>64.5</v>
      </c>
      <c r="O13" s="84"/>
      <c r="P13" s="86"/>
    </row>
    <row r="14" spans="1:16" ht="35.25" customHeight="1">
      <c r="A14" s="14">
        <v>7</v>
      </c>
      <c r="B14" s="55" t="s">
        <v>154</v>
      </c>
      <c r="C14" s="79" t="s">
        <v>112</v>
      </c>
      <c r="D14" s="87" t="s">
        <v>112</v>
      </c>
      <c r="E14" s="88" t="s">
        <v>112</v>
      </c>
      <c r="F14" s="88" t="s">
        <v>112</v>
      </c>
      <c r="G14" s="88" t="s">
        <v>112</v>
      </c>
      <c r="H14" s="88" t="s">
        <v>112</v>
      </c>
      <c r="I14" s="81">
        <v>3</v>
      </c>
      <c r="J14" s="82">
        <f>N14*109/100</f>
        <v>70.85</v>
      </c>
      <c r="K14" s="83">
        <f>N14*107/100</f>
        <v>69.55</v>
      </c>
      <c r="L14" s="83">
        <f>N14*105/100</f>
        <v>68.25</v>
      </c>
      <c r="M14" s="83">
        <f>N14*102/100</f>
        <v>66.3</v>
      </c>
      <c r="N14" s="85">
        <v>65</v>
      </c>
      <c r="O14" s="84"/>
      <c r="P14" s="86"/>
    </row>
    <row r="15" spans="1:16" ht="13.5" customHeight="1">
      <c r="A15" s="14"/>
      <c r="B15" s="15" t="s">
        <v>155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78"/>
      <c r="P15" s="78"/>
    </row>
    <row r="16" spans="1:16" ht="12.75">
      <c r="A16" s="14">
        <v>8</v>
      </c>
      <c r="B16" s="55" t="s">
        <v>156</v>
      </c>
      <c r="C16" s="79" t="s">
        <v>112</v>
      </c>
      <c r="D16" s="87" t="s">
        <v>112</v>
      </c>
      <c r="E16" s="88" t="s">
        <v>112</v>
      </c>
      <c r="F16" s="88" t="s">
        <v>112</v>
      </c>
      <c r="G16" s="88" t="s">
        <v>112</v>
      </c>
      <c r="H16" s="88" t="s">
        <v>112</v>
      </c>
      <c r="I16" s="81">
        <v>3</v>
      </c>
      <c r="J16" s="82">
        <f>N16*109/100</f>
        <v>70.305</v>
      </c>
      <c r="K16" s="83">
        <f>N16*107/100</f>
        <v>69.015</v>
      </c>
      <c r="L16" s="83">
        <f>N16*105/100</f>
        <v>67.725</v>
      </c>
      <c r="M16" s="83">
        <f>N16*102/100</f>
        <v>65.79</v>
      </c>
      <c r="N16" s="85">
        <v>64.5</v>
      </c>
      <c r="O16" s="84"/>
      <c r="P16" s="86"/>
    </row>
    <row r="17" spans="1:16" ht="12.75">
      <c r="A17" s="14">
        <v>9</v>
      </c>
      <c r="B17" s="55" t="s">
        <v>157</v>
      </c>
      <c r="C17" s="79" t="s">
        <v>112</v>
      </c>
      <c r="D17" s="87" t="s">
        <v>112</v>
      </c>
      <c r="E17" s="88" t="s">
        <v>112</v>
      </c>
      <c r="F17" s="88" t="s">
        <v>112</v>
      </c>
      <c r="G17" s="88" t="s">
        <v>112</v>
      </c>
      <c r="H17" s="88" t="s">
        <v>112</v>
      </c>
      <c r="I17" s="81">
        <v>2.5</v>
      </c>
      <c r="J17" s="82">
        <f>N17*109/100</f>
        <v>76.46350000000001</v>
      </c>
      <c r="K17" s="83">
        <f>N17*107/100</f>
        <v>75.0605</v>
      </c>
      <c r="L17" s="83">
        <f>N17*105/100</f>
        <v>73.65750000000001</v>
      </c>
      <c r="M17" s="83">
        <f>N17*102/100</f>
        <v>71.553</v>
      </c>
      <c r="N17" s="85">
        <v>70.15</v>
      </c>
      <c r="O17" s="84"/>
      <c r="P17" s="86"/>
    </row>
    <row r="18" spans="1:16" ht="12.75">
      <c r="A18" s="14">
        <v>10</v>
      </c>
      <c r="B18" s="55" t="s">
        <v>158</v>
      </c>
      <c r="C18" s="79" t="s">
        <v>112</v>
      </c>
      <c r="D18" s="87" t="s">
        <v>112</v>
      </c>
      <c r="E18" s="88" t="s">
        <v>112</v>
      </c>
      <c r="F18" s="88" t="s">
        <v>112</v>
      </c>
      <c r="G18" s="88" t="s">
        <v>112</v>
      </c>
      <c r="H18" s="88" t="s">
        <v>112</v>
      </c>
      <c r="I18" s="81">
        <v>3</v>
      </c>
      <c r="J18" s="82">
        <f>N18*109/100</f>
        <v>71.395</v>
      </c>
      <c r="K18" s="83">
        <f>N18*107/100</f>
        <v>70.085</v>
      </c>
      <c r="L18" s="83">
        <f>N18*105/100</f>
        <v>68.775</v>
      </c>
      <c r="M18" s="83">
        <f>N18*102/100</f>
        <v>66.81</v>
      </c>
      <c r="N18" s="85">
        <v>65.5</v>
      </c>
      <c r="O18" s="84"/>
      <c r="P18" s="86"/>
    </row>
    <row r="19" spans="1:16" ht="12.75">
      <c r="A19" s="14">
        <v>11</v>
      </c>
      <c r="B19" s="55" t="s">
        <v>159</v>
      </c>
      <c r="C19" s="79" t="s">
        <v>112</v>
      </c>
      <c r="D19" s="87" t="s">
        <v>112</v>
      </c>
      <c r="E19" s="88" t="s">
        <v>112</v>
      </c>
      <c r="F19" s="88" t="s">
        <v>112</v>
      </c>
      <c r="G19" s="88" t="s">
        <v>112</v>
      </c>
      <c r="H19" s="88" t="s">
        <v>112</v>
      </c>
      <c r="I19" s="81">
        <v>2.5</v>
      </c>
      <c r="J19" s="82">
        <f>N19*109/100</f>
        <v>71.395</v>
      </c>
      <c r="K19" s="83">
        <f>N19*107/100</f>
        <v>70.085</v>
      </c>
      <c r="L19" s="83">
        <f>N19*105/100</f>
        <v>68.775</v>
      </c>
      <c r="M19" s="83">
        <f>N19*102/100</f>
        <v>66.81</v>
      </c>
      <c r="N19" s="85">
        <v>65.5</v>
      </c>
      <c r="O19" s="84"/>
      <c r="P19" s="86"/>
    </row>
    <row r="20" spans="1:16" ht="13.5" customHeight="1">
      <c r="A20" s="14"/>
      <c r="B20" s="15" t="s">
        <v>160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78"/>
      <c r="P20" s="78"/>
    </row>
    <row r="21" spans="1:16" ht="12.75">
      <c r="A21" s="14">
        <v>12</v>
      </c>
      <c r="B21" s="55" t="s">
        <v>161</v>
      </c>
      <c r="C21" s="89">
        <v>2.5</v>
      </c>
      <c r="D21" s="73">
        <f>H21*109/100</f>
        <v>70.7955</v>
      </c>
      <c r="E21" s="80">
        <f>H21*107/100</f>
        <v>69.49650000000001</v>
      </c>
      <c r="F21" s="80">
        <f>H21*105/100</f>
        <v>68.1975</v>
      </c>
      <c r="G21" s="80">
        <f>H21*102/100</f>
        <v>66.24900000000001</v>
      </c>
      <c r="H21" s="80">
        <v>64.95</v>
      </c>
      <c r="I21" s="90">
        <v>2.5</v>
      </c>
      <c r="J21" s="82">
        <f>N21*109/100</f>
        <v>76.954</v>
      </c>
      <c r="K21" s="83">
        <f>N21*107/100</f>
        <v>75.542</v>
      </c>
      <c r="L21" s="83">
        <f>N21*105/100</f>
        <v>74.13</v>
      </c>
      <c r="M21" s="83">
        <f>N21*102/100</f>
        <v>72.012</v>
      </c>
      <c r="N21" s="85">
        <v>70.6</v>
      </c>
      <c r="O21" s="86"/>
      <c r="P21" s="86"/>
    </row>
    <row r="22" spans="1:16" ht="12.75">
      <c r="A22" s="14">
        <v>13</v>
      </c>
      <c r="B22" s="55" t="s">
        <v>162</v>
      </c>
      <c r="C22" s="89">
        <v>2.5</v>
      </c>
      <c r="D22" s="73">
        <f>H22*109/100</f>
        <v>71.9945</v>
      </c>
      <c r="E22" s="80">
        <f>H22*107/100</f>
        <v>70.67349999999999</v>
      </c>
      <c r="F22" s="80">
        <f>H22*105/100</f>
        <v>69.3525</v>
      </c>
      <c r="G22" s="80">
        <f>H22*102/100</f>
        <v>67.371</v>
      </c>
      <c r="H22" s="80">
        <v>66.05</v>
      </c>
      <c r="I22" s="90">
        <v>2.5</v>
      </c>
      <c r="J22" s="82">
        <f>N22*109/100</f>
        <v>77.935</v>
      </c>
      <c r="K22" s="83">
        <f>N22*107/100</f>
        <v>76.505</v>
      </c>
      <c r="L22" s="83">
        <f>N22*105/100</f>
        <v>75.075</v>
      </c>
      <c r="M22" s="83">
        <f>N22*102/100</f>
        <v>72.93</v>
      </c>
      <c r="N22" s="85">
        <v>71.5</v>
      </c>
      <c r="O22" s="86"/>
      <c r="P22" s="86"/>
    </row>
    <row r="23" spans="1:16" ht="12.75">
      <c r="A23" s="14">
        <v>14</v>
      </c>
      <c r="B23" s="55" t="s">
        <v>163</v>
      </c>
      <c r="C23" s="89">
        <v>2.5</v>
      </c>
      <c r="D23" s="73">
        <f>H23*109/100</f>
        <v>74.229</v>
      </c>
      <c r="E23" s="80">
        <f>H23*107/100</f>
        <v>72.867</v>
      </c>
      <c r="F23" s="80">
        <f>H23*105/100</f>
        <v>71.505</v>
      </c>
      <c r="G23" s="80">
        <f>H23*102/100</f>
        <v>69.462</v>
      </c>
      <c r="H23" s="80">
        <v>68.1</v>
      </c>
      <c r="I23" s="90">
        <v>2.5</v>
      </c>
      <c r="J23" s="82">
        <f>N23*109/100</f>
        <v>76.954</v>
      </c>
      <c r="K23" s="83">
        <f>N23*107/100</f>
        <v>75.542</v>
      </c>
      <c r="L23" s="83">
        <f>N23*105/100</f>
        <v>74.13</v>
      </c>
      <c r="M23" s="83">
        <f>N23*102/100</f>
        <v>72.012</v>
      </c>
      <c r="N23" s="85">
        <v>70.6</v>
      </c>
      <c r="O23" s="86"/>
      <c r="P23" s="86"/>
    </row>
    <row r="24" spans="1:16" ht="12.75">
      <c r="A24" s="14">
        <v>15</v>
      </c>
      <c r="B24" s="55" t="s">
        <v>164</v>
      </c>
      <c r="C24" s="89">
        <v>2.5</v>
      </c>
      <c r="D24" s="73">
        <f>H24*109/100</f>
        <v>74.3925</v>
      </c>
      <c r="E24" s="80">
        <f>H24*107/100</f>
        <v>73.0275</v>
      </c>
      <c r="F24" s="80">
        <f>H24*105/100</f>
        <v>71.6625</v>
      </c>
      <c r="G24" s="80">
        <f>H24*102/100</f>
        <v>69.615</v>
      </c>
      <c r="H24" s="80">
        <v>68.25</v>
      </c>
      <c r="I24" s="90">
        <v>2.5</v>
      </c>
      <c r="J24" s="82">
        <f>N24*109/100</f>
        <v>77.935</v>
      </c>
      <c r="K24" s="83">
        <f>N24*107/100</f>
        <v>76.505</v>
      </c>
      <c r="L24" s="83">
        <f>N24*105/100</f>
        <v>75.075</v>
      </c>
      <c r="M24" s="83">
        <f>N24*102/100</f>
        <v>72.93</v>
      </c>
      <c r="N24" s="85">
        <v>71.5</v>
      </c>
      <c r="O24" s="86"/>
      <c r="P24" s="86"/>
    </row>
    <row r="25" spans="1:16" ht="12.75">
      <c r="A25" s="14">
        <v>16</v>
      </c>
      <c r="B25" s="55" t="s">
        <v>165</v>
      </c>
      <c r="C25" s="89">
        <v>2.5</v>
      </c>
      <c r="D25" s="73">
        <f>H25*109/100</f>
        <v>70.741</v>
      </c>
      <c r="E25" s="80">
        <f>H25*107/100</f>
        <v>69.443</v>
      </c>
      <c r="F25" s="80">
        <f>H25*105/100</f>
        <v>68.14500000000001</v>
      </c>
      <c r="G25" s="80">
        <f>H25*102/100</f>
        <v>66.19800000000001</v>
      </c>
      <c r="H25" s="80">
        <v>64.9</v>
      </c>
      <c r="I25" s="90">
        <v>2.5</v>
      </c>
      <c r="J25" s="82">
        <f>N25*109/100</f>
        <v>76.954</v>
      </c>
      <c r="K25" s="83">
        <f>N25*107/100</f>
        <v>75.542</v>
      </c>
      <c r="L25" s="83">
        <f>N25*105/100</f>
        <v>74.13</v>
      </c>
      <c r="M25" s="83">
        <f>N25*102/100</f>
        <v>72.012</v>
      </c>
      <c r="N25" s="85">
        <v>70.6</v>
      </c>
      <c r="O25" s="86"/>
      <c r="P25" s="86"/>
    </row>
    <row r="26" spans="1:16" ht="12.75">
      <c r="A26" s="14">
        <v>18</v>
      </c>
      <c r="B26" s="55" t="s">
        <v>166</v>
      </c>
      <c r="C26" s="89">
        <v>3</v>
      </c>
      <c r="D26" s="73">
        <f>H26*109/100</f>
        <v>76.736</v>
      </c>
      <c r="E26" s="80">
        <f>H26*107/100</f>
        <v>75.328</v>
      </c>
      <c r="F26" s="80">
        <f>H26*105/100</f>
        <v>73.92000000000002</v>
      </c>
      <c r="G26" s="80">
        <f>H26*102/100</f>
        <v>71.808</v>
      </c>
      <c r="H26" s="80">
        <v>70.4</v>
      </c>
      <c r="I26" s="90">
        <v>3</v>
      </c>
      <c r="J26" s="82">
        <f>N26*109/100</f>
        <v>84.039</v>
      </c>
      <c r="K26" s="83">
        <f>N26*107/100</f>
        <v>82.49699999999999</v>
      </c>
      <c r="L26" s="83">
        <f>N26*105/100</f>
        <v>80.95499999999998</v>
      </c>
      <c r="M26" s="83">
        <f>N26*102/100</f>
        <v>78.642</v>
      </c>
      <c r="N26" s="85">
        <v>77.1</v>
      </c>
      <c r="O26" s="86"/>
      <c r="P26" s="86"/>
    </row>
    <row r="27" spans="1:16" ht="12.75">
      <c r="A27" s="14">
        <v>19</v>
      </c>
      <c r="B27" s="55" t="s">
        <v>167</v>
      </c>
      <c r="C27" s="89">
        <v>3</v>
      </c>
      <c r="D27" s="73">
        <f>H27*109/100</f>
        <v>78.69800000000001</v>
      </c>
      <c r="E27" s="80">
        <f>H27*107/100</f>
        <v>77.254</v>
      </c>
      <c r="F27" s="80">
        <f>H27*105/100</f>
        <v>75.81</v>
      </c>
      <c r="G27" s="80">
        <f>H27*102/100</f>
        <v>73.644</v>
      </c>
      <c r="H27" s="80">
        <v>72.2</v>
      </c>
      <c r="I27" s="90">
        <v>3</v>
      </c>
      <c r="J27" s="82">
        <f>N27*109/100</f>
        <v>84.911</v>
      </c>
      <c r="K27" s="83">
        <f>N27*107/100</f>
        <v>83.35300000000001</v>
      </c>
      <c r="L27" s="83">
        <f>N27*105/100</f>
        <v>81.79500000000002</v>
      </c>
      <c r="M27" s="83">
        <f>N27*102/100</f>
        <v>79.458</v>
      </c>
      <c r="N27" s="85">
        <v>77.9</v>
      </c>
      <c r="O27" s="86"/>
      <c r="P27" s="86"/>
    </row>
    <row r="28" spans="1:16" ht="12.75">
      <c r="A28" s="14">
        <v>20</v>
      </c>
      <c r="B28" s="55" t="s">
        <v>168</v>
      </c>
      <c r="C28" s="89">
        <v>2.5</v>
      </c>
      <c r="D28" s="73">
        <f>H28*109/100</f>
        <v>77.281</v>
      </c>
      <c r="E28" s="80">
        <f>H28*107/100</f>
        <v>75.863</v>
      </c>
      <c r="F28" s="80">
        <f>H28*105/100</f>
        <v>74.44500000000001</v>
      </c>
      <c r="G28" s="80">
        <f>H28*102/100</f>
        <v>72.318</v>
      </c>
      <c r="H28" s="80">
        <v>70.9</v>
      </c>
      <c r="I28" s="90">
        <v>2.5</v>
      </c>
      <c r="J28" s="82">
        <f>N28*109/100</f>
        <v>84.039</v>
      </c>
      <c r="K28" s="83">
        <f>N28*107/100</f>
        <v>82.49699999999999</v>
      </c>
      <c r="L28" s="83">
        <f>N28*105/100</f>
        <v>80.95499999999998</v>
      </c>
      <c r="M28" s="83">
        <f>N28*102/100</f>
        <v>78.642</v>
      </c>
      <c r="N28" s="85">
        <v>77.1</v>
      </c>
      <c r="O28" s="86"/>
      <c r="P28" s="86"/>
    </row>
    <row r="29" spans="1:16" ht="12.75">
      <c r="A29" s="14">
        <v>21</v>
      </c>
      <c r="B29" s="55" t="s">
        <v>169</v>
      </c>
      <c r="C29" s="89">
        <v>2.5</v>
      </c>
      <c r="D29" s="73">
        <f>H29*109/100</f>
        <v>70.7955</v>
      </c>
      <c r="E29" s="80">
        <f>H29*107/100</f>
        <v>69.49650000000001</v>
      </c>
      <c r="F29" s="80">
        <f>H29*105/100</f>
        <v>68.1975</v>
      </c>
      <c r="G29" s="80">
        <f>H29*102/100</f>
        <v>66.24900000000001</v>
      </c>
      <c r="H29" s="80">
        <v>64.95</v>
      </c>
      <c r="I29" s="90">
        <v>2.5</v>
      </c>
      <c r="J29" s="82">
        <f>N29*109/100</f>
        <v>76.954</v>
      </c>
      <c r="K29" s="83">
        <f>N29*107/100</f>
        <v>75.542</v>
      </c>
      <c r="L29" s="83">
        <f>N29*105/100</f>
        <v>74.13</v>
      </c>
      <c r="M29" s="83">
        <f>N29*102/100</f>
        <v>72.012</v>
      </c>
      <c r="N29" s="85">
        <v>70.6</v>
      </c>
      <c r="O29" s="86"/>
      <c r="P29" s="86"/>
    </row>
    <row r="30" spans="1:16" ht="12.75">
      <c r="A30" s="14">
        <v>22</v>
      </c>
      <c r="B30" s="55" t="s">
        <v>170</v>
      </c>
      <c r="C30" s="89">
        <v>2.5</v>
      </c>
      <c r="D30" s="73">
        <f>H30*109/100</f>
        <v>71.395</v>
      </c>
      <c r="E30" s="80">
        <f>H30*107/100</f>
        <v>70.085</v>
      </c>
      <c r="F30" s="80">
        <f>H30*105/100</f>
        <v>68.775</v>
      </c>
      <c r="G30" s="80">
        <f>H30*102/100</f>
        <v>66.81</v>
      </c>
      <c r="H30" s="80">
        <v>65.5</v>
      </c>
      <c r="I30" s="90">
        <v>2.5</v>
      </c>
      <c r="J30" s="82">
        <f>N30*109/100</f>
        <v>76.736</v>
      </c>
      <c r="K30" s="83">
        <f>N30*107/100</f>
        <v>75.328</v>
      </c>
      <c r="L30" s="83">
        <f>N30*105/100</f>
        <v>73.92000000000002</v>
      </c>
      <c r="M30" s="83">
        <f>N30*102/100</f>
        <v>71.808</v>
      </c>
      <c r="N30" s="85">
        <v>70.4</v>
      </c>
      <c r="O30" s="86"/>
      <c r="P30" s="86"/>
    </row>
    <row r="31" spans="1:16" ht="12.75">
      <c r="A31" s="14">
        <v>23</v>
      </c>
      <c r="B31" s="55" t="s">
        <v>171</v>
      </c>
      <c r="C31" s="89">
        <v>2.5</v>
      </c>
      <c r="D31" s="73">
        <f>H31*109/100</f>
        <v>71.395</v>
      </c>
      <c r="E31" s="80">
        <f>H31*107/100</f>
        <v>70.085</v>
      </c>
      <c r="F31" s="80">
        <f>H31*105/100</f>
        <v>68.775</v>
      </c>
      <c r="G31" s="80">
        <f>H31*102/100</f>
        <v>66.81</v>
      </c>
      <c r="H31" s="80">
        <v>65.5</v>
      </c>
      <c r="I31" s="90">
        <v>2.5</v>
      </c>
      <c r="J31" s="82">
        <f>N31*109/100</f>
        <v>77.82600000000001</v>
      </c>
      <c r="K31" s="83">
        <f>N31*107/100</f>
        <v>76.398</v>
      </c>
      <c r="L31" s="83">
        <f>N31*105/100</f>
        <v>74.97000000000001</v>
      </c>
      <c r="M31" s="83">
        <f>N31*102/100</f>
        <v>72.828</v>
      </c>
      <c r="N31" s="85">
        <v>71.4</v>
      </c>
      <c r="O31" s="86"/>
      <c r="P31" s="86"/>
    </row>
    <row r="32" spans="1:16" ht="12.75">
      <c r="A32" s="14">
        <v>24</v>
      </c>
      <c r="B32" s="55" t="s">
        <v>172</v>
      </c>
      <c r="C32" s="79" t="s">
        <v>112</v>
      </c>
      <c r="D32" s="87" t="s">
        <v>112</v>
      </c>
      <c r="E32" s="88" t="s">
        <v>112</v>
      </c>
      <c r="F32" s="88" t="s">
        <v>112</v>
      </c>
      <c r="G32" s="88" t="s">
        <v>112</v>
      </c>
      <c r="H32" s="88" t="s">
        <v>112</v>
      </c>
      <c r="I32" s="90">
        <v>3</v>
      </c>
      <c r="J32" s="82">
        <f>N32*109/100</f>
        <v>78.916</v>
      </c>
      <c r="K32" s="83">
        <f>N32*107/100</f>
        <v>77.468</v>
      </c>
      <c r="L32" s="83">
        <f>N32*105/100</f>
        <v>76.02000000000001</v>
      </c>
      <c r="M32" s="83">
        <f>N32*102/100</f>
        <v>73.848</v>
      </c>
      <c r="N32" s="85">
        <v>72.4</v>
      </c>
      <c r="O32" s="86"/>
      <c r="P32" s="86"/>
    </row>
    <row r="33" spans="1:16" ht="12.75">
      <c r="A33" s="14">
        <v>25</v>
      </c>
      <c r="B33" s="55" t="s">
        <v>173</v>
      </c>
      <c r="C33" s="79" t="s">
        <v>112</v>
      </c>
      <c r="D33" s="87" t="s">
        <v>112</v>
      </c>
      <c r="E33" s="88" t="s">
        <v>112</v>
      </c>
      <c r="F33" s="88" t="s">
        <v>112</v>
      </c>
      <c r="G33" s="88" t="s">
        <v>112</v>
      </c>
      <c r="H33" s="88" t="s">
        <v>112</v>
      </c>
      <c r="I33" s="90">
        <v>3</v>
      </c>
      <c r="J33" s="82">
        <f>N33*109/100</f>
        <v>79.788</v>
      </c>
      <c r="K33" s="83">
        <f>N33*107/100</f>
        <v>78.32400000000001</v>
      </c>
      <c r="L33" s="83">
        <f>N33*105/100</f>
        <v>76.86</v>
      </c>
      <c r="M33" s="83">
        <f>N33*102/100</f>
        <v>74.664</v>
      </c>
      <c r="N33" s="85">
        <v>73.2</v>
      </c>
      <c r="O33" s="86"/>
      <c r="P33" s="86"/>
    </row>
    <row r="34" spans="2:16" ht="13.5" customHeight="1">
      <c r="B34" s="91" t="s">
        <v>174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78"/>
      <c r="P34" s="78"/>
    </row>
    <row r="35" spans="1:16" ht="12.75">
      <c r="A35" s="14">
        <v>26</v>
      </c>
      <c r="B35" s="55" t="s">
        <v>175</v>
      </c>
      <c r="C35" s="89">
        <v>2.5</v>
      </c>
      <c r="D35" s="73">
        <f>H35*109/100</f>
        <v>75.755</v>
      </c>
      <c r="E35" s="80">
        <f>H35*107/100</f>
        <v>74.365</v>
      </c>
      <c r="F35" s="80">
        <f>H35*105/100</f>
        <v>72.975</v>
      </c>
      <c r="G35" s="80">
        <f>H35*102/100</f>
        <v>70.89</v>
      </c>
      <c r="H35" s="80">
        <v>69.5</v>
      </c>
      <c r="I35" s="90">
        <v>2.5</v>
      </c>
      <c r="J35" s="82">
        <f>N35*109/100</f>
        <v>81.314</v>
      </c>
      <c r="K35" s="83">
        <f>N35*107/100</f>
        <v>79.822</v>
      </c>
      <c r="L35" s="83">
        <f>N35*105/100</f>
        <v>78.32999999999998</v>
      </c>
      <c r="M35" s="83">
        <f>N35*102/100</f>
        <v>76.092</v>
      </c>
      <c r="N35" s="85">
        <v>74.6</v>
      </c>
      <c r="O35" s="86"/>
      <c r="P35" s="86"/>
    </row>
    <row r="36" spans="1:16" ht="12.75">
      <c r="A36" s="14">
        <v>27</v>
      </c>
      <c r="B36" s="55" t="s">
        <v>176</v>
      </c>
      <c r="C36" s="89">
        <v>2.5</v>
      </c>
      <c r="D36" s="73">
        <f>H36*109/100</f>
        <v>76.845</v>
      </c>
      <c r="E36" s="80">
        <f>H36*107/100</f>
        <v>75.435</v>
      </c>
      <c r="F36" s="80">
        <f>H36*105/100</f>
        <v>74.025</v>
      </c>
      <c r="G36" s="80">
        <f>H36*102/100</f>
        <v>71.91</v>
      </c>
      <c r="H36" s="80">
        <v>70.5</v>
      </c>
      <c r="I36" s="90">
        <v>2.5</v>
      </c>
      <c r="J36" s="82">
        <f>N36*109/100</f>
        <v>81.314</v>
      </c>
      <c r="K36" s="83">
        <f>N36*107/100</f>
        <v>79.822</v>
      </c>
      <c r="L36" s="83">
        <f>N36*105/100</f>
        <v>78.32999999999998</v>
      </c>
      <c r="M36" s="83">
        <f>N36*102/100</f>
        <v>76.092</v>
      </c>
      <c r="N36" s="85">
        <v>74.6</v>
      </c>
      <c r="O36" s="86"/>
      <c r="P36" s="86"/>
    </row>
    <row r="37" spans="1:16" ht="12.75">
      <c r="A37" s="14">
        <v>28</v>
      </c>
      <c r="B37" s="55" t="s">
        <v>177</v>
      </c>
      <c r="C37" s="89">
        <v>2.5</v>
      </c>
      <c r="D37" s="73">
        <f>H37*109/100</f>
        <v>77.935</v>
      </c>
      <c r="E37" s="80">
        <f>H37*107/100</f>
        <v>76.505</v>
      </c>
      <c r="F37" s="80">
        <f>H37*105/100</f>
        <v>75.075</v>
      </c>
      <c r="G37" s="80">
        <f>H37*102/100</f>
        <v>72.93</v>
      </c>
      <c r="H37" s="80">
        <v>71.5</v>
      </c>
      <c r="I37" s="90">
        <v>2.5</v>
      </c>
      <c r="J37" s="82">
        <f>N37*109/100</f>
        <v>82.73100000000001</v>
      </c>
      <c r="K37" s="83">
        <f>N37*107/100</f>
        <v>81.21300000000001</v>
      </c>
      <c r="L37" s="83">
        <f>N37*105/100</f>
        <v>79.69500000000001</v>
      </c>
      <c r="M37" s="83">
        <f>N37*102/100</f>
        <v>77.418</v>
      </c>
      <c r="N37" s="85">
        <v>75.9</v>
      </c>
      <c r="O37" s="86"/>
      <c r="P37" s="86"/>
    </row>
    <row r="38" spans="1:16" ht="12.75">
      <c r="A38" s="14">
        <v>29</v>
      </c>
      <c r="B38" s="55" t="s">
        <v>178</v>
      </c>
      <c r="C38" s="79" t="s">
        <v>112</v>
      </c>
      <c r="D38" s="87" t="s">
        <v>112</v>
      </c>
      <c r="E38" s="88" t="s">
        <v>112</v>
      </c>
      <c r="F38" s="88" t="s">
        <v>112</v>
      </c>
      <c r="G38" s="88" t="s">
        <v>112</v>
      </c>
      <c r="H38" s="88" t="s">
        <v>112</v>
      </c>
      <c r="I38" s="90">
        <v>3.5</v>
      </c>
      <c r="J38" s="82">
        <f>N38*109/100</f>
        <v>81.859</v>
      </c>
      <c r="K38" s="83">
        <f>N38*107/100</f>
        <v>80.357</v>
      </c>
      <c r="L38" s="83">
        <f>N38*105/100</f>
        <v>78.85499999999999</v>
      </c>
      <c r="M38" s="83">
        <f>N38*102/100</f>
        <v>76.602</v>
      </c>
      <c r="N38" s="85">
        <v>75.1</v>
      </c>
      <c r="O38" s="86"/>
      <c r="P38" s="86"/>
    </row>
    <row r="39" spans="1:16" ht="12.75">
      <c r="A39" s="14">
        <v>30</v>
      </c>
      <c r="B39" s="55" t="s">
        <v>179</v>
      </c>
      <c r="C39" s="79" t="s">
        <v>112</v>
      </c>
      <c r="D39" s="87" t="s">
        <v>112</v>
      </c>
      <c r="E39" s="88" t="s">
        <v>112</v>
      </c>
      <c r="F39" s="88" t="s">
        <v>112</v>
      </c>
      <c r="G39" s="88" t="s">
        <v>112</v>
      </c>
      <c r="H39" s="88" t="s">
        <v>112</v>
      </c>
      <c r="I39" s="90">
        <v>3.5</v>
      </c>
      <c r="J39" s="82">
        <f>N39*109/100</f>
        <v>82.295</v>
      </c>
      <c r="K39" s="83">
        <f>N39*107/100</f>
        <v>80.785</v>
      </c>
      <c r="L39" s="83">
        <f>N39*105/100</f>
        <v>79.275</v>
      </c>
      <c r="M39" s="83">
        <f>N39*102/100</f>
        <v>77.01</v>
      </c>
      <c r="N39" s="85">
        <v>75.5</v>
      </c>
      <c r="O39" s="86"/>
      <c r="P39" s="86"/>
    </row>
    <row r="40" spans="1:16" ht="12.75">
      <c r="A40" s="14">
        <v>31</v>
      </c>
      <c r="B40" s="55" t="s">
        <v>180</v>
      </c>
      <c r="C40" s="79" t="s">
        <v>112</v>
      </c>
      <c r="D40" s="87" t="s">
        <v>112</v>
      </c>
      <c r="E40" s="88" t="s">
        <v>112</v>
      </c>
      <c r="F40" s="88" t="s">
        <v>112</v>
      </c>
      <c r="G40" s="88" t="s">
        <v>112</v>
      </c>
      <c r="H40" s="88" t="s">
        <v>112</v>
      </c>
      <c r="I40" s="90">
        <v>3.5</v>
      </c>
      <c r="J40" s="82">
        <f>N40*109/100</f>
        <v>81.859</v>
      </c>
      <c r="K40" s="83">
        <f>N40*107/100</f>
        <v>80.357</v>
      </c>
      <c r="L40" s="83">
        <f>N40*105/100</f>
        <v>78.85499999999999</v>
      </c>
      <c r="M40" s="83">
        <f>N40*102/100</f>
        <v>76.602</v>
      </c>
      <c r="N40" s="85">
        <v>75.1</v>
      </c>
      <c r="O40" s="86"/>
      <c r="P40" s="86"/>
    </row>
    <row r="41" spans="1:16" ht="12.75">
      <c r="A41" s="14">
        <v>32</v>
      </c>
      <c r="B41" s="55" t="s">
        <v>181</v>
      </c>
      <c r="C41" s="79" t="s">
        <v>112</v>
      </c>
      <c r="D41" s="87" t="s">
        <v>112</v>
      </c>
      <c r="E41" s="88" t="s">
        <v>112</v>
      </c>
      <c r="F41" s="88" t="s">
        <v>112</v>
      </c>
      <c r="G41" s="88" t="s">
        <v>112</v>
      </c>
      <c r="H41" s="88" t="s">
        <v>112</v>
      </c>
      <c r="I41" s="90">
        <v>3.5</v>
      </c>
      <c r="J41" s="82">
        <f>N41*109/100</f>
        <v>82.295</v>
      </c>
      <c r="K41" s="83">
        <f>N41*107/100</f>
        <v>80.785</v>
      </c>
      <c r="L41" s="83">
        <f>N41*105/100</f>
        <v>79.275</v>
      </c>
      <c r="M41" s="83">
        <f>N41*102/100</f>
        <v>77.01</v>
      </c>
      <c r="N41" s="85">
        <v>75.5</v>
      </c>
      <c r="O41" s="86"/>
      <c r="P41" s="86"/>
    </row>
    <row r="43" spans="2:8" ht="12.75">
      <c r="B43" s="40" t="s">
        <v>95</v>
      </c>
      <c r="C43" s="40"/>
      <c r="D43" s="40"/>
      <c r="E43" s="40"/>
      <c r="F43" s="40"/>
      <c r="G43" s="40"/>
      <c r="H43" s="40"/>
    </row>
    <row r="44" spans="2:9" ht="12.75">
      <c r="B44" s="40" t="s">
        <v>96</v>
      </c>
      <c r="C44" s="40"/>
      <c r="D44" s="40"/>
      <c r="E44" s="40"/>
      <c r="F44" s="40"/>
      <c r="G44" s="40"/>
      <c r="H44" s="40"/>
      <c r="I44" s="41"/>
    </row>
    <row r="45" spans="2:10" ht="114" customHeight="1">
      <c r="B45" s="43" t="s">
        <v>98</v>
      </c>
      <c r="C45" s="39"/>
      <c r="D45" s="39"/>
      <c r="E45" s="39"/>
      <c r="F45" s="39"/>
      <c r="G45" s="39"/>
      <c r="H45" s="39"/>
      <c r="I45" s="44"/>
      <c r="J45" s="44"/>
    </row>
    <row r="46" spans="2:8" ht="12.75">
      <c r="B46" s="39"/>
      <c r="C46" s="39"/>
      <c r="D46" s="39"/>
      <c r="E46" s="39"/>
      <c r="F46" s="39"/>
      <c r="G46" s="39"/>
      <c r="H46" s="39"/>
    </row>
    <row r="47" spans="2:8" ht="12.75">
      <c r="B47" s="39"/>
      <c r="C47" s="39"/>
      <c r="D47" s="39"/>
      <c r="E47" s="39"/>
      <c r="F47" s="39"/>
      <c r="G47" s="39"/>
      <c r="H47" s="39"/>
    </row>
    <row r="48" spans="2:8" ht="12.75">
      <c r="B48" s="39"/>
      <c r="C48" s="39"/>
      <c r="D48" s="39"/>
      <c r="E48" s="39"/>
      <c r="F48" s="39"/>
      <c r="G48" s="39"/>
      <c r="H48" s="39"/>
    </row>
    <row r="49" spans="2:8" ht="12.75">
      <c r="B49" s="39"/>
      <c r="C49" s="39"/>
      <c r="D49" s="39"/>
      <c r="E49" s="39"/>
      <c r="F49" s="39"/>
      <c r="G49" s="39"/>
      <c r="H49" s="39"/>
    </row>
    <row r="50" spans="2:8" ht="12.75">
      <c r="B50" s="39"/>
      <c r="C50" s="39"/>
      <c r="D50" s="39"/>
      <c r="E50" s="39"/>
      <c r="F50" s="39"/>
      <c r="G50" s="39"/>
      <c r="H50" s="39"/>
    </row>
  </sheetData>
  <sheetProtection selectLockedCells="1" selectUnlockedCells="1"/>
  <mergeCells count="11">
    <mergeCell ref="B1:N1"/>
    <mergeCell ref="B2:N2"/>
    <mergeCell ref="M3:N3"/>
    <mergeCell ref="A5:A6"/>
    <mergeCell ref="B5:B6"/>
    <mergeCell ref="C5:H5"/>
    <mergeCell ref="I5:N5"/>
    <mergeCell ref="B7:N7"/>
    <mergeCell ref="B15:N15"/>
    <mergeCell ref="B20:N20"/>
    <mergeCell ref="B34:N34"/>
  </mergeCells>
  <printOptions/>
  <pageMargins left="0.16527777777777777" right="0.16527777777777777" top="0.7770833333333333" bottom="0.7770833333333333" header="0.5118055555555555" footer="0.511805555555555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Normal="90" zoomScaleSheetLayoutView="100" workbookViewId="0" topLeftCell="A4">
      <selection activeCell="O23" sqref="O23"/>
    </sheetView>
  </sheetViews>
  <sheetFormatPr defaultColWidth="12.57421875" defaultRowHeight="12.75"/>
  <cols>
    <col min="1" max="1" width="34.140625" style="0" customWidth="1"/>
    <col min="2" max="2" width="6.28125" style="0" customWidth="1"/>
    <col min="3" max="3" width="8.28125" style="0" customWidth="1"/>
    <col min="4" max="4" width="6.57421875" style="0" customWidth="1"/>
    <col min="5" max="5" width="8.140625" style="0" customWidth="1"/>
    <col min="6" max="6" width="7.57421875" style="0" customWidth="1"/>
    <col min="7" max="7" width="8.00390625" style="0" customWidth="1"/>
    <col min="8" max="8" width="6.421875" style="0" customWidth="1"/>
    <col min="9" max="9" width="8.8515625" style="0" customWidth="1"/>
    <col min="10" max="10" width="9.421875" style="0" customWidth="1"/>
    <col min="11" max="11" width="10.00390625" style="0" customWidth="1"/>
    <col min="12" max="13" width="8.00390625" style="0" customWidth="1"/>
    <col min="14" max="16384" width="11.57421875" style="0" customWidth="1"/>
  </cols>
  <sheetData>
    <row r="1" spans="1:13" ht="12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93" t="s">
        <v>182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4">
        <v>40558</v>
      </c>
      <c r="M3" s="94"/>
    </row>
    <row r="4" spans="1:7" ht="12.75">
      <c r="A4" s="95" t="s">
        <v>183</v>
      </c>
      <c r="B4" s="95"/>
      <c r="C4" s="95"/>
      <c r="D4" s="95"/>
      <c r="E4" s="95"/>
      <c r="F4" s="95"/>
      <c r="G4" s="95"/>
    </row>
    <row r="5" spans="1:13" ht="13.5" customHeight="1">
      <c r="A5" s="96" t="s">
        <v>4</v>
      </c>
      <c r="B5" s="7" t="s">
        <v>184</v>
      </c>
      <c r="C5" s="7"/>
      <c r="D5" s="7"/>
      <c r="E5" s="7"/>
      <c r="F5" s="7"/>
      <c r="G5" s="7"/>
      <c r="H5" s="8" t="s">
        <v>185</v>
      </c>
      <c r="I5" s="8"/>
      <c r="J5" s="8"/>
      <c r="K5" s="8"/>
      <c r="L5" s="8"/>
      <c r="M5" s="8"/>
    </row>
    <row r="6" spans="1:13" ht="51.75" customHeight="1">
      <c r="A6" s="96"/>
      <c r="B6" s="97" t="s">
        <v>105</v>
      </c>
      <c r="C6" s="97" t="s">
        <v>186</v>
      </c>
      <c r="D6" s="97" t="s">
        <v>187</v>
      </c>
      <c r="E6" s="97" t="s">
        <v>188</v>
      </c>
      <c r="F6" s="97" t="s">
        <v>189</v>
      </c>
      <c r="G6" s="97" t="s">
        <v>190</v>
      </c>
      <c r="H6" s="98" t="s">
        <v>105</v>
      </c>
      <c r="I6" s="98" t="s">
        <v>186</v>
      </c>
      <c r="J6" s="98" t="s">
        <v>187</v>
      </c>
      <c r="K6" s="98" t="s">
        <v>188</v>
      </c>
      <c r="L6" s="98" t="s">
        <v>189</v>
      </c>
      <c r="M6" s="98" t="s">
        <v>190</v>
      </c>
    </row>
    <row r="7" spans="1:13" ht="15.75" customHeight="1">
      <c r="A7" s="6"/>
      <c r="B7" s="48"/>
      <c r="C7" s="48"/>
      <c r="D7" s="99">
        <v>0.02</v>
      </c>
      <c r="E7" s="99">
        <v>0.04</v>
      </c>
      <c r="F7" s="99">
        <v>0.07</v>
      </c>
      <c r="G7" s="99">
        <v>0.09</v>
      </c>
      <c r="H7" s="50"/>
      <c r="I7" s="50"/>
      <c r="J7" s="100">
        <v>0.02</v>
      </c>
      <c r="K7" s="100">
        <v>0.04</v>
      </c>
      <c r="L7" s="100">
        <v>0.07</v>
      </c>
      <c r="M7" s="100">
        <v>0.09</v>
      </c>
    </row>
    <row r="8" spans="1:13" ht="12.75">
      <c r="A8" s="14" t="s">
        <v>191</v>
      </c>
      <c r="B8" s="101">
        <v>4</v>
      </c>
      <c r="C8" s="16">
        <f>G8*109/100</f>
        <v>55.045</v>
      </c>
      <c r="D8" s="17">
        <f>G8*107/100</f>
        <v>54.035</v>
      </c>
      <c r="E8" s="17">
        <f>G8*105/100</f>
        <v>53.025</v>
      </c>
      <c r="F8" s="17">
        <f>G8*102/100</f>
        <v>51.51</v>
      </c>
      <c r="G8" s="17">
        <v>50.5</v>
      </c>
      <c r="H8" s="102">
        <v>2</v>
      </c>
      <c r="I8" s="18">
        <f>M8*109/100</f>
        <v>57.77</v>
      </c>
      <c r="J8" s="19">
        <f>M8*107/100</f>
        <v>56.71</v>
      </c>
      <c r="K8" s="19">
        <f>M8*105/100</f>
        <v>55.65</v>
      </c>
      <c r="L8" s="19">
        <f>M8*102/100</f>
        <v>54.06</v>
      </c>
      <c r="M8" s="19">
        <f>G8+2.5</f>
        <v>53</v>
      </c>
    </row>
    <row r="9" spans="1:13" ht="12.75">
      <c r="A9" s="55" t="s">
        <v>192</v>
      </c>
      <c r="B9" s="101">
        <v>4</v>
      </c>
      <c r="C9" s="16">
        <f>G9*109/100</f>
        <v>55.045</v>
      </c>
      <c r="D9" s="17">
        <f>G9*107/100</f>
        <v>54.035</v>
      </c>
      <c r="E9" s="17">
        <f>G9*105/100</f>
        <v>53.025</v>
      </c>
      <c r="F9" s="17">
        <f>G9*102/100</f>
        <v>51.51</v>
      </c>
      <c r="G9" s="17">
        <v>50.5</v>
      </c>
      <c r="H9" s="102">
        <v>2</v>
      </c>
      <c r="I9" s="18">
        <f>M9*109/100</f>
        <v>57.77</v>
      </c>
      <c r="J9" s="19">
        <f>M9*107/100</f>
        <v>56.71</v>
      </c>
      <c r="K9" s="19">
        <f>M9*105/100</f>
        <v>55.65</v>
      </c>
      <c r="L9" s="19">
        <f>M9*102/100</f>
        <v>54.06</v>
      </c>
      <c r="M9" s="19">
        <f>G9+2.5</f>
        <v>53</v>
      </c>
    </row>
    <row r="10" spans="1:13" ht="12.75">
      <c r="A10" s="55" t="s">
        <v>193</v>
      </c>
      <c r="B10" s="101">
        <v>4</v>
      </c>
      <c r="C10" s="16">
        <f>G10*109/100</f>
        <v>55.045</v>
      </c>
      <c r="D10" s="17">
        <f>G10*107/100</f>
        <v>54.035</v>
      </c>
      <c r="E10" s="17">
        <f>G10*105/100</f>
        <v>53.025</v>
      </c>
      <c r="F10" s="17">
        <f>G10*102/100</f>
        <v>51.51</v>
      </c>
      <c r="G10" s="17">
        <v>50.5</v>
      </c>
      <c r="H10" s="102">
        <v>2</v>
      </c>
      <c r="I10" s="18">
        <f>M10*109/100</f>
        <v>57.77</v>
      </c>
      <c r="J10" s="19">
        <f>M10*107/100</f>
        <v>56.71</v>
      </c>
      <c r="K10" s="19">
        <f>M10*105/100</f>
        <v>55.65</v>
      </c>
      <c r="L10" s="19">
        <f>M10*102/100</f>
        <v>54.06</v>
      </c>
      <c r="M10" s="19">
        <f>G10+2.5</f>
        <v>53</v>
      </c>
    </row>
    <row r="11" spans="1:13" ht="12.75">
      <c r="A11" s="55" t="s">
        <v>194</v>
      </c>
      <c r="B11" s="101">
        <v>4</v>
      </c>
      <c r="C11" s="16">
        <f>G11*109/100</f>
        <v>55.045</v>
      </c>
      <c r="D11" s="17">
        <f>G11*107/100</f>
        <v>54.035</v>
      </c>
      <c r="E11" s="17">
        <f>G11*105/100</f>
        <v>53.025</v>
      </c>
      <c r="F11" s="17">
        <f>G11*102/100</f>
        <v>51.51</v>
      </c>
      <c r="G11" s="17">
        <v>50.5</v>
      </c>
      <c r="H11" s="102">
        <v>2</v>
      </c>
      <c r="I11" s="18">
        <f>M11*109/100</f>
        <v>57.77</v>
      </c>
      <c r="J11" s="19">
        <f>M11*107/100</f>
        <v>56.71</v>
      </c>
      <c r="K11" s="19">
        <f>M11*105/100</f>
        <v>55.65</v>
      </c>
      <c r="L11" s="19">
        <f>M11*102/100</f>
        <v>54.06</v>
      </c>
      <c r="M11" s="19">
        <f>G11+2.5</f>
        <v>53</v>
      </c>
    </row>
    <row r="12" spans="1:13" ht="12.75">
      <c r="A12" s="55" t="s">
        <v>195</v>
      </c>
      <c r="B12" s="101">
        <v>4</v>
      </c>
      <c r="C12" s="16">
        <f>G12*109/100</f>
        <v>55.045</v>
      </c>
      <c r="D12" s="17">
        <f>G12*107/100</f>
        <v>54.035</v>
      </c>
      <c r="E12" s="17">
        <f>G12*105/100</f>
        <v>53.025</v>
      </c>
      <c r="F12" s="17">
        <f>G12*102/100</f>
        <v>51.51</v>
      </c>
      <c r="G12" s="17">
        <v>50.5</v>
      </c>
      <c r="H12" s="102">
        <v>2</v>
      </c>
      <c r="I12" s="18">
        <f>M12*109/100</f>
        <v>57.77</v>
      </c>
      <c r="J12" s="19">
        <f>M12*107/100</f>
        <v>56.71</v>
      </c>
      <c r="K12" s="19">
        <f>M12*105/100</f>
        <v>55.65</v>
      </c>
      <c r="L12" s="19">
        <f>M12*102/100</f>
        <v>54.06</v>
      </c>
      <c r="M12" s="19">
        <f>G12+2.5</f>
        <v>53</v>
      </c>
    </row>
    <row r="13" spans="1:13" ht="12.75">
      <c r="A13" s="14" t="s">
        <v>196</v>
      </c>
      <c r="B13" s="101">
        <v>4</v>
      </c>
      <c r="C13" s="16">
        <f>G13*109/100</f>
        <v>55.045</v>
      </c>
      <c r="D13" s="17">
        <f>G13*107/100</f>
        <v>54.035</v>
      </c>
      <c r="E13" s="17">
        <f>G13*105/100</f>
        <v>53.025</v>
      </c>
      <c r="F13" s="17">
        <f>G13*102/100</f>
        <v>51.51</v>
      </c>
      <c r="G13" s="17">
        <v>50.5</v>
      </c>
      <c r="H13" s="102">
        <v>2</v>
      </c>
      <c r="I13" s="18">
        <f>M13*109/100</f>
        <v>57.77</v>
      </c>
      <c r="J13" s="19">
        <f>M13*107/100</f>
        <v>56.71</v>
      </c>
      <c r="K13" s="19">
        <f>M13*105/100</f>
        <v>55.65</v>
      </c>
      <c r="L13" s="19">
        <f>M13*102/100</f>
        <v>54.06</v>
      </c>
      <c r="M13" s="19">
        <f>G13+2.5</f>
        <v>53</v>
      </c>
    </row>
    <row r="14" spans="1:13" ht="12.75">
      <c r="A14" s="14" t="s">
        <v>197</v>
      </c>
      <c r="B14" s="101">
        <v>4</v>
      </c>
      <c r="C14" s="16">
        <f>G14*109/100</f>
        <v>55.045</v>
      </c>
      <c r="D14" s="17">
        <f>G14*107/100</f>
        <v>54.035</v>
      </c>
      <c r="E14" s="17">
        <f>G14*105/100</f>
        <v>53.025</v>
      </c>
      <c r="F14" s="17">
        <f>G14*102/100</f>
        <v>51.51</v>
      </c>
      <c r="G14" s="17">
        <v>50.5</v>
      </c>
      <c r="H14" s="102">
        <v>2</v>
      </c>
      <c r="I14" s="18">
        <f>M14*109/100</f>
        <v>57.77</v>
      </c>
      <c r="J14" s="19">
        <f>M14*107/100</f>
        <v>56.71</v>
      </c>
      <c r="K14" s="19">
        <f>M14*105/100</f>
        <v>55.65</v>
      </c>
      <c r="L14" s="19">
        <f>M14*102/100</f>
        <v>54.06</v>
      </c>
      <c r="M14" s="19">
        <f>G14+2.5</f>
        <v>53</v>
      </c>
    </row>
    <row r="15" spans="1:13" ht="12.75">
      <c r="A15" s="14" t="s">
        <v>198</v>
      </c>
      <c r="B15" s="101">
        <v>4</v>
      </c>
      <c r="C15" s="16">
        <f>G15*109/100</f>
        <v>55.045</v>
      </c>
      <c r="D15" s="17">
        <f>G15*107/100</f>
        <v>54.035</v>
      </c>
      <c r="E15" s="17">
        <f>G15*105/100</f>
        <v>53.025</v>
      </c>
      <c r="F15" s="17">
        <f>G15*102/100</f>
        <v>51.51</v>
      </c>
      <c r="G15" s="17">
        <v>50.5</v>
      </c>
      <c r="H15" s="102">
        <v>2</v>
      </c>
      <c r="I15" s="18">
        <f>M15*109/100</f>
        <v>57.77</v>
      </c>
      <c r="J15" s="19">
        <f>M15*107/100</f>
        <v>56.71</v>
      </c>
      <c r="K15" s="19">
        <f>M15*105/100</f>
        <v>55.65</v>
      </c>
      <c r="L15" s="19">
        <f>M15*102/100</f>
        <v>54.06</v>
      </c>
      <c r="M15" s="19">
        <f>G15+2.5</f>
        <v>53</v>
      </c>
    </row>
    <row r="16" spans="1:13" ht="22.5" customHeight="1">
      <c r="A16" s="55" t="s">
        <v>199</v>
      </c>
      <c r="B16" s="101">
        <v>4</v>
      </c>
      <c r="C16" s="16">
        <f>G16*109/100</f>
        <v>55.045</v>
      </c>
      <c r="D16" s="17">
        <f>G16*107/100</f>
        <v>54.035</v>
      </c>
      <c r="E16" s="17">
        <f>G16*105/100</f>
        <v>53.025</v>
      </c>
      <c r="F16" s="17">
        <f>G16*102/100</f>
        <v>51.51</v>
      </c>
      <c r="G16" s="17">
        <v>50.5</v>
      </c>
      <c r="H16" s="102">
        <v>2</v>
      </c>
      <c r="I16" s="18">
        <f>M16*109/100</f>
        <v>57.77</v>
      </c>
      <c r="J16" s="19">
        <f>M16*107/100</f>
        <v>56.71</v>
      </c>
      <c r="K16" s="19">
        <f>M16*105/100</f>
        <v>55.65</v>
      </c>
      <c r="L16" s="19">
        <f>M16*102/100</f>
        <v>54.06</v>
      </c>
      <c r="M16" s="19">
        <f>G16+2.5</f>
        <v>53</v>
      </c>
    </row>
    <row r="17" spans="1:13" ht="12.75">
      <c r="A17" s="55" t="s">
        <v>200</v>
      </c>
      <c r="B17" s="101">
        <v>4</v>
      </c>
      <c r="C17" s="16">
        <f>G17*109/100</f>
        <v>55.045</v>
      </c>
      <c r="D17" s="17">
        <f>G17*107/100</f>
        <v>54.035</v>
      </c>
      <c r="E17" s="17">
        <f>G17*105/100</f>
        <v>53.025</v>
      </c>
      <c r="F17" s="17">
        <f>G17*102/100</f>
        <v>51.51</v>
      </c>
      <c r="G17" s="17">
        <v>50.5</v>
      </c>
      <c r="H17" s="102">
        <v>2</v>
      </c>
      <c r="I17" s="18">
        <f>M17*109/100</f>
        <v>57.77</v>
      </c>
      <c r="J17" s="19">
        <f>M17*107/100</f>
        <v>56.71</v>
      </c>
      <c r="K17" s="19">
        <f>M17*105/100</f>
        <v>55.65</v>
      </c>
      <c r="L17" s="19">
        <f>M17*102/100</f>
        <v>54.06</v>
      </c>
      <c r="M17" s="19">
        <f>G17+2.5</f>
        <v>53</v>
      </c>
    </row>
    <row r="18" spans="1:13" ht="38.25" customHeight="1">
      <c r="A18" s="55" t="s">
        <v>201</v>
      </c>
      <c r="B18" s="101">
        <v>3</v>
      </c>
      <c r="C18" s="16">
        <f>G18*109/100</f>
        <v>55.59</v>
      </c>
      <c r="D18" s="17">
        <f>G18*107/100</f>
        <v>54.57</v>
      </c>
      <c r="E18" s="17">
        <f>G18*105/100</f>
        <v>53.55</v>
      </c>
      <c r="F18" s="17">
        <f>G18*102/100</f>
        <v>52.02</v>
      </c>
      <c r="G18" s="17">
        <v>51</v>
      </c>
      <c r="H18" s="102">
        <v>1.5</v>
      </c>
      <c r="I18" s="18">
        <f>M18*109/100</f>
        <v>58.315</v>
      </c>
      <c r="J18" s="19">
        <f>M18*107/100</f>
        <v>57.245</v>
      </c>
      <c r="K18" s="19">
        <f>M18*105/100</f>
        <v>56.175</v>
      </c>
      <c r="L18" s="19">
        <f>M18*102/100</f>
        <v>54.57</v>
      </c>
      <c r="M18" s="19">
        <f>G18+2.5</f>
        <v>53.5</v>
      </c>
    </row>
    <row r="19" spans="1:13" ht="43.5" customHeight="1">
      <c r="A19" s="55" t="s">
        <v>202</v>
      </c>
      <c r="B19" s="101">
        <v>3</v>
      </c>
      <c r="C19" s="16">
        <f>G19*109/100</f>
        <v>55.59</v>
      </c>
      <c r="D19" s="17">
        <f>G19*107/100</f>
        <v>54.57</v>
      </c>
      <c r="E19" s="17">
        <f>G19*105/100</f>
        <v>53.55</v>
      </c>
      <c r="F19" s="17">
        <f>G19*102/100</f>
        <v>52.02</v>
      </c>
      <c r="G19" s="17">
        <v>51</v>
      </c>
      <c r="H19" s="102">
        <v>1.5</v>
      </c>
      <c r="I19" s="18">
        <f>M19*109/100</f>
        <v>58.315</v>
      </c>
      <c r="J19" s="19">
        <f>M19*107/100</f>
        <v>57.245</v>
      </c>
      <c r="K19" s="19">
        <f>M19*105/100</f>
        <v>56.175</v>
      </c>
      <c r="L19" s="19">
        <f>M19*102/100</f>
        <v>54.57</v>
      </c>
      <c r="M19" s="19">
        <f>G19+2.5</f>
        <v>53.5</v>
      </c>
    </row>
    <row r="20" spans="1:13" ht="48.75" customHeight="1">
      <c r="A20" s="55" t="s">
        <v>203</v>
      </c>
      <c r="B20" s="101">
        <v>3</v>
      </c>
      <c r="C20" s="16">
        <f>G20*109/100</f>
        <v>55.59</v>
      </c>
      <c r="D20" s="17">
        <f>G20*107/100</f>
        <v>54.57</v>
      </c>
      <c r="E20" s="17">
        <f>G20*105/100</f>
        <v>53.55</v>
      </c>
      <c r="F20" s="17">
        <f>G20*102/100</f>
        <v>52.02</v>
      </c>
      <c r="G20" s="17">
        <v>51</v>
      </c>
      <c r="H20" s="102">
        <v>1.5</v>
      </c>
      <c r="I20" s="18">
        <f>M20*109/100</f>
        <v>58.315</v>
      </c>
      <c r="J20" s="19">
        <f>M20*107/100</f>
        <v>57.245</v>
      </c>
      <c r="K20" s="19">
        <f>M20*105/100</f>
        <v>56.175</v>
      </c>
      <c r="L20" s="19">
        <f>M20*102/100</f>
        <v>54.57</v>
      </c>
      <c r="M20" s="19">
        <f>G20+2.5</f>
        <v>53.5</v>
      </c>
    </row>
    <row r="21" spans="1:13" ht="27.75" customHeight="1">
      <c r="A21" s="55" t="s">
        <v>204</v>
      </c>
      <c r="B21" s="101">
        <v>4</v>
      </c>
      <c r="C21" s="16">
        <f>G21*109/100</f>
        <v>62.13</v>
      </c>
      <c r="D21" s="17">
        <f>G21*107/100</f>
        <v>60.99</v>
      </c>
      <c r="E21" s="17">
        <f>G21*105/100</f>
        <v>59.85</v>
      </c>
      <c r="F21" s="17">
        <f>G21*102/100</f>
        <v>58.14</v>
      </c>
      <c r="G21" s="17">
        <v>57</v>
      </c>
      <c r="H21" s="102">
        <v>2</v>
      </c>
      <c r="I21" s="18">
        <f>M21*109/100</f>
        <v>64.855</v>
      </c>
      <c r="J21" s="19">
        <f>M21*107/100</f>
        <v>63.665</v>
      </c>
      <c r="K21" s="19">
        <f>M21*105/100</f>
        <v>62.475</v>
      </c>
      <c r="L21" s="19">
        <f>M21*102/100</f>
        <v>60.69</v>
      </c>
      <c r="M21" s="19">
        <f>G21+2.5</f>
        <v>59.5</v>
      </c>
    </row>
    <row r="22" spans="1:13" ht="25.5" customHeight="1">
      <c r="A22" s="55" t="s">
        <v>205</v>
      </c>
      <c r="B22" s="101">
        <v>4</v>
      </c>
      <c r="C22" s="16">
        <f>G22*109/100</f>
        <v>62.13</v>
      </c>
      <c r="D22" s="17">
        <f>G22*107/100</f>
        <v>60.99</v>
      </c>
      <c r="E22" s="17">
        <f>G22*105/100</f>
        <v>59.85</v>
      </c>
      <c r="F22" s="17">
        <f>G22*102/100</f>
        <v>58.14</v>
      </c>
      <c r="G22" s="17">
        <v>57</v>
      </c>
      <c r="H22" s="102">
        <v>2</v>
      </c>
      <c r="I22" s="18">
        <f>M22*109/100</f>
        <v>64.855</v>
      </c>
      <c r="J22" s="19">
        <f>M22*107/100</f>
        <v>63.665</v>
      </c>
      <c r="K22" s="19">
        <f>M22*105/100</f>
        <v>62.475</v>
      </c>
      <c r="L22" s="19">
        <f>M22*102/100</f>
        <v>60.69</v>
      </c>
      <c r="M22" s="19">
        <f>G22+2.5</f>
        <v>59.5</v>
      </c>
    </row>
    <row r="23" spans="1:13" ht="31.5" customHeight="1">
      <c r="A23" s="55" t="s">
        <v>206</v>
      </c>
      <c r="B23" s="101">
        <v>4</v>
      </c>
      <c r="C23" s="16">
        <f>G23*109/100</f>
        <v>62.13</v>
      </c>
      <c r="D23" s="17">
        <f>G23*107/100</f>
        <v>60.99</v>
      </c>
      <c r="E23" s="17">
        <f>G23*105/100</f>
        <v>59.85</v>
      </c>
      <c r="F23" s="17">
        <f>G23*102/100</f>
        <v>58.14</v>
      </c>
      <c r="G23" s="17">
        <v>57</v>
      </c>
      <c r="H23" s="102">
        <v>2</v>
      </c>
      <c r="I23" s="18">
        <f>M23*109/100</f>
        <v>64.855</v>
      </c>
      <c r="J23" s="19">
        <f>M23*107/100</f>
        <v>63.665</v>
      </c>
      <c r="K23" s="19">
        <f>M23*105/100</f>
        <v>62.475</v>
      </c>
      <c r="L23" s="19">
        <f>M23*102/100</f>
        <v>60.69</v>
      </c>
      <c r="M23" s="19">
        <f>G23+2.5</f>
        <v>59.5</v>
      </c>
    </row>
    <row r="24" spans="1:14" ht="29.25" customHeight="1">
      <c r="A24" s="55" t="s">
        <v>207</v>
      </c>
      <c r="B24" s="101">
        <v>1</v>
      </c>
      <c r="C24" s="16">
        <f>G24*109/100</f>
        <v>22.89</v>
      </c>
      <c r="D24" s="17">
        <f>G24*107/100</f>
        <v>22.47</v>
      </c>
      <c r="E24" s="17">
        <f>G24*105/100</f>
        <v>22.05</v>
      </c>
      <c r="F24" s="17">
        <f>G24*102/100</f>
        <v>21.42</v>
      </c>
      <c r="G24" s="17">
        <v>21</v>
      </c>
      <c r="H24" s="103" t="s">
        <v>112</v>
      </c>
      <c r="I24" s="65" t="s">
        <v>112</v>
      </c>
      <c r="J24" s="66" t="s">
        <v>112</v>
      </c>
      <c r="K24" s="66" t="s">
        <v>112</v>
      </c>
      <c r="L24" s="66" t="s">
        <v>112</v>
      </c>
      <c r="M24" s="66" t="s">
        <v>112</v>
      </c>
      <c r="N24" s="104"/>
    </row>
    <row r="26" spans="1:7" ht="12.75">
      <c r="A26" s="105" t="s">
        <v>95</v>
      </c>
      <c r="B26" s="105"/>
      <c r="C26" s="105"/>
      <c r="D26" s="105"/>
      <c r="E26" s="105"/>
      <c r="F26" s="105"/>
      <c r="G26" s="105"/>
    </row>
    <row r="27" spans="1:7" ht="12.75">
      <c r="A27" s="105" t="s">
        <v>96</v>
      </c>
      <c r="B27" s="105"/>
      <c r="C27" s="105"/>
      <c r="D27" s="105"/>
      <c r="E27" s="105"/>
      <c r="F27" s="105"/>
      <c r="G27" s="105"/>
    </row>
    <row r="28" spans="1:8" ht="13.5" customHeight="1">
      <c r="A28" s="105"/>
      <c r="B28" s="39" t="s">
        <v>97</v>
      </c>
      <c r="C28" s="39"/>
      <c r="D28" s="39"/>
      <c r="E28" s="39"/>
      <c r="F28" s="39"/>
      <c r="G28" s="39"/>
      <c r="H28" s="39"/>
    </row>
    <row r="29" spans="1:8" ht="12.75">
      <c r="A29" s="105"/>
      <c r="B29" s="39"/>
      <c r="C29" s="39"/>
      <c r="D29" s="39"/>
      <c r="E29" s="39"/>
      <c r="F29" s="39"/>
      <c r="G29" s="39"/>
      <c r="H29" s="39"/>
    </row>
    <row r="30" spans="1:12" ht="13.5" customHeight="1">
      <c r="A30" s="105"/>
      <c r="B30" s="39"/>
      <c r="C30" s="39"/>
      <c r="D30" s="39"/>
      <c r="E30" s="39"/>
      <c r="F30" s="39"/>
      <c r="G30" s="39" t="s">
        <v>208</v>
      </c>
      <c r="H30" s="39"/>
      <c r="I30" s="106"/>
      <c r="J30" s="106"/>
      <c r="K30" s="106"/>
      <c r="L30" s="106"/>
    </row>
    <row r="31" spans="1:12" ht="12.75">
      <c r="A31" s="105"/>
      <c r="B31" s="39"/>
      <c r="C31" s="39"/>
      <c r="D31" s="39"/>
      <c r="E31" s="39"/>
      <c r="F31" s="39"/>
      <c r="G31" s="39"/>
      <c r="H31" s="39"/>
      <c r="I31" s="106"/>
      <c r="J31" s="106"/>
      <c r="K31" s="106"/>
      <c r="L31" s="106"/>
    </row>
    <row r="32" spans="1:12" ht="12.75">
      <c r="A32" s="105"/>
      <c r="B32" s="39"/>
      <c r="C32" s="39"/>
      <c r="D32" s="39"/>
      <c r="E32" s="39"/>
      <c r="F32" s="39"/>
      <c r="G32" s="39"/>
      <c r="H32" s="39"/>
      <c r="I32" s="106"/>
      <c r="J32" s="106"/>
      <c r="K32" s="106"/>
      <c r="L32" s="106"/>
    </row>
    <row r="33" spans="1:12" ht="12.75">
      <c r="A33" s="105"/>
      <c r="B33" s="39"/>
      <c r="C33" s="39"/>
      <c r="D33" s="39"/>
      <c r="E33" s="39"/>
      <c r="F33" s="39"/>
      <c r="G33" s="39"/>
      <c r="H33" s="39"/>
      <c r="I33" s="106"/>
      <c r="J33" s="106"/>
      <c r="K33" s="106"/>
      <c r="L33" s="106"/>
    </row>
    <row r="34" spans="8:13" ht="12.75">
      <c r="H34" s="106"/>
      <c r="I34" s="106"/>
      <c r="J34" s="106"/>
      <c r="K34" s="106"/>
      <c r="L34" s="106"/>
      <c r="M34" s="106"/>
    </row>
    <row r="35" spans="1:7" ht="12.75">
      <c r="A35" s="44"/>
      <c r="B35" s="44"/>
      <c r="C35" s="44"/>
      <c r="D35" s="44"/>
      <c r="E35" s="44"/>
      <c r="F35" s="44"/>
      <c r="G35" s="44"/>
    </row>
    <row r="36" spans="1:7" ht="12.75">
      <c r="A36" s="44"/>
      <c r="B36" s="44"/>
      <c r="C36" s="44"/>
      <c r="D36" s="44"/>
      <c r="E36" s="44"/>
      <c r="F36" s="44"/>
      <c r="G36" s="44"/>
    </row>
    <row r="37" spans="1:7" ht="12.75">
      <c r="A37" s="44"/>
      <c r="B37" s="44"/>
      <c r="C37" s="44"/>
      <c r="D37" s="44"/>
      <c r="E37" s="44"/>
      <c r="F37" s="44"/>
      <c r="G37" s="44"/>
    </row>
    <row r="38" spans="1:7" ht="12.75">
      <c r="A38" s="44"/>
      <c r="B38" s="44"/>
      <c r="C38" s="44"/>
      <c r="D38" s="44"/>
      <c r="E38" s="44"/>
      <c r="F38" s="44"/>
      <c r="G38" s="44"/>
    </row>
  </sheetData>
  <sheetProtection selectLockedCells="1" selectUnlockedCells="1"/>
  <mergeCells count="8">
    <mergeCell ref="A1:M1"/>
    <mergeCell ref="A2:M2"/>
    <mergeCell ref="L3:M3"/>
    <mergeCell ref="A4:G4"/>
    <mergeCell ref="A5:A6"/>
    <mergeCell ref="B5:G5"/>
    <mergeCell ref="H5:M5"/>
    <mergeCell ref="B28:H33"/>
  </mergeCells>
  <printOptions/>
  <pageMargins left="0.7875" right="0.7875" top="1.0527777777777778" bottom="1.0527777777777778" header="0.7875" footer="0.7875"/>
  <pageSetup horizontalDpi="300" verticalDpi="300" orientation="portrait" paperSize="9" scale="6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Normal="90" zoomScaleSheetLayoutView="100" workbookViewId="0" topLeftCell="A10">
      <selection activeCell="I34" sqref="I34"/>
    </sheetView>
  </sheetViews>
  <sheetFormatPr defaultColWidth="12.57421875" defaultRowHeight="12.75"/>
  <cols>
    <col min="1" max="1" width="33.421875" style="0" customWidth="1"/>
    <col min="2" max="16384" width="11.57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209</v>
      </c>
      <c r="B2" s="2"/>
      <c r="C2" s="2"/>
      <c r="D2" s="2"/>
      <c r="E2" s="2"/>
      <c r="F2" s="2"/>
      <c r="G2" s="2"/>
      <c r="H2" s="2"/>
    </row>
    <row r="3" spans="7:8" ht="9" customHeight="1">
      <c r="G3" s="107" t="s">
        <v>71</v>
      </c>
      <c r="H3" s="107"/>
    </row>
    <row r="4" spans="1:8" ht="12.75">
      <c r="A4" s="3" t="s">
        <v>210</v>
      </c>
      <c r="G4" s="107"/>
      <c r="H4" s="107"/>
    </row>
    <row r="5" spans="1:8" ht="12.75">
      <c r="A5" s="93" t="s">
        <v>211</v>
      </c>
      <c r="B5" s="93"/>
      <c r="C5" s="93"/>
      <c r="D5" s="93"/>
      <c r="E5" s="93"/>
      <c r="F5" s="93"/>
      <c r="G5" s="93"/>
      <c r="H5" s="93"/>
    </row>
    <row r="6" spans="1:6" ht="13.5" customHeight="1">
      <c r="A6" s="5" t="s">
        <v>4</v>
      </c>
      <c r="B6" s="108" t="s">
        <v>186</v>
      </c>
      <c r="C6" s="109" t="s">
        <v>187</v>
      </c>
      <c r="D6" s="109" t="s">
        <v>188</v>
      </c>
      <c r="E6" s="109" t="s">
        <v>189</v>
      </c>
      <c r="F6" s="109" t="s">
        <v>190</v>
      </c>
    </row>
    <row r="7" spans="1:6" ht="12.75">
      <c r="A7" s="5"/>
      <c r="B7" s="5"/>
      <c r="C7" s="110">
        <v>0.02</v>
      </c>
      <c r="D7" s="110">
        <v>0.04</v>
      </c>
      <c r="E7" s="110">
        <v>0.07</v>
      </c>
      <c r="F7" s="110">
        <v>0.09</v>
      </c>
    </row>
    <row r="8" spans="1:6" ht="12.75">
      <c r="A8" s="14" t="s">
        <v>212</v>
      </c>
      <c r="B8" s="111">
        <v>65.2</v>
      </c>
      <c r="C8" s="112">
        <f>B8*98/100</f>
        <v>63.896</v>
      </c>
      <c r="D8" s="112">
        <f>B8*96/100</f>
        <v>62.592000000000006</v>
      </c>
      <c r="E8" s="112">
        <f>B8*93/100</f>
        <v>60.636</v>
      </c>
      <c r="F8" s="112">
        <v>61</v>
      </c>
    </row>
    <row r="9" spans="1:6" ht="26.25" customHeight="1">
      <c r="A9" s="55" t="s">
        <v>213</v>
      </c>
      <c r="B9" s="111">
        <v>65.2</v>
      </c>
      <c r="C9" s="112">
        <f>B9*98/100</f>
        <v>63.896</v>
      </c>
      <c r="D9" s="112">
        <f>B9*96/100</f>
        <v>62.592000000000006</v>
      </c>
      <c r="E9" s="112">
        <f>B9*93/100</f>
        <v>60.636</v>
      </c>
      <c r="F9" s="112">
        <v>61</v>
      </c>
    </row>
    <row r="10" spans="1:6" ht="12.75">
      <c r="A10" s="14" t="s">
        <v>214</v>
      </c>
      <c r="B10" s="111">
        <v>63.1</v>
      </c>
      <c r="C10" s="112">
        <f>B10*98/100</f>
        <v>61.838</v>
      </c>
      <c r="D10" s="112">
        <f>B10*96/100</f>
        <v>60.576</v>
      </c>
      <c r="E10" s="112">
        <f>B10*93/100</f>
        <v>58.683</v>
      </c>
      <c r="F10" s="112">
        <v>60</v>
      </c>
    </row>
    <row r="11" spans="1:6" ht="12.75">
      <c r="A11" s="14" t="s">
        <v>215</v>
      </c>
      <c r="B11" s="111">
        <v>73.5</v>
      </c>
      <c r="C11" s="112">
        <f>B11*98/100</f>
        <v>72.03</v>
      </c>
      <c r="D11" s="112">
        <f>B11*96/100</f>
        <v>70.56</v>
      </c>
      <c r="E11" s="112">
        <f>B11*93/100</f>
        <v>68.355</v>
      </c>
      <c r="F11" s="112">
        <v>67</v>
      </c>
    </row>
    <row r="12" spans="1:8" ht="7.5" customHeight="1">
      <c r="A12" s="113"/>
      <c r="B12" s="114"/>
      <c r="C12" s="70"/>
      <c r="D12" s="70"/>
      <c r="E12" s="70"/>
      <c r="F12" s="70"/>
      <c r="G12" s="70"/>
      <c r="H12" s="70"/>
    </row>
    <row r="13" spans="1:8" ht="12.75">
      <c r="A13" s="93" t="s">
        <v>216</v>
      </c>
      <c r="B13" s="93"/>
      <c r="C13" s="93"/>
      <c r="D13" s="93"/>
      <c r="E13" s="93"/>
      <c r="F13" s="93"/>
      <c r="G13" s="93"/>
      <c r="H13" s="93"/>
    </row>
    <row r="14" spans="1:6" ht="13.5" customHeight="1">
      <c r="A14" s="5" t="s">
        <v>4</v>
      </c>
      <c r="B14" s="108" t="s">
        <v>186</v>
      </c>
      <c r="C14" s="109" t="s">
        <v>187</v>
      </c>
      <c r="D14" s="109" t="s">
        <v>188</v>
      </c>
      <c r="E14" s="109" t="s">
        <v>189</v>
      </c>
      <c r="F14" s="109" t="s">
        <v>190</v>
      </c>
    </row>
    <row r="15" spans="1:6" ht="12.75">
      <c r="A15" s="5"/>
      <c r="B15" s="108"/>
      <c r="C15" s="110">
        <v>0.02</v>
      </c>
      <c r="D15" s="110">
        <v>0.04</v>
      </c>
      <c r="E15" s="110">
        <v>0.07</v>
      </c>
      <c r="F15" s="110">
        <v>0.09</v>
      </c>
    </row>
    <row r="16" spans="1:6" ht="12.75">
      <c r="A16" s="14" t="s">
        <v>212</v>
      </c>
      <c r="B16" s="111">
        <v>65</v>
      </c>
      <c r="C16" s="112">
        <f>B16*98/100</f>
        <v>63.7</v>
      </c>
      <c r="D16" s="112">
        <f>B16*96/100</f>
        <v>62.4</v>
      </c>
      <c r="E16" s="112">
        <f>B16*93/100</f>
        <v>60.45</v>
      </c>
      <c r="F16" s="112">
        <v>62</v>
      </c>
    </row>
    <row r="17" spans="1:6" ht="28.5" customHeight="1">
      <c r="A17" s="55" t="s">
        <v>213</v>
      </c>
      <c r="B17" s="111">
        <v>65</v>
      </c>
      <c r="C17" s="112">
        <f>B17*98/100</f>
        <v>63.7</v>
      </c>
      <c r="D17" s="112">
        <f>B17*96/100</f>
        <v>62.4</v>
      </c>
      <c r="E17" s="112">
        <f>B17*93/100</f>
        <v>60.45</v>
      </c>
      <c r="F17" s="112">
        <v>62</v>
      </c>
    </row>
    <row r="18" spans="1:6" ht="21.75" customHeight="1">
      <c r="A18" s="55" t="s">
        <v>217</v>
      </c>
      <c r="B18" s="111">
        <v>65</v>
      </c>
      <c r="C18" s="112">
        <f>B18*98/100</f>
        <v>63.7</v>
      </c>
      <c r="D18" s="112">
        <f>B18*96/100</f>
        <v>62.4</v>
      </c>
      <c r="E18" s="112">
        <f>B18*93/100</f>
        <v>60.45</v>
      </c>
      <c r="F18" s="112">
        <v>62</v>
      </c>
    </row>
    <row r="19" spans="1:6" ht="23.25" customHeight="1">
      <c r="A19" s="55" t="s">
        <v>218</v>
      </c>
      <c r="B19" s="111">
        <v>65</v>
      </c>
      <c r="C19" s="112">
        <f>B19*98/100</f>
        <v>63.7</v>
      </c>
      <c r="D19" s="112">
        <f>B19*96/100</f>
        <v>62.4</v>
      </c>
      <c r="E19" s="112">
        <f>B19*93/100</f>
        <v>60.45</v>
      </c>
      <c r="F19" s="112">
        <v>63</v>
      </c>
    </row>
    <row r="20" spans="1:6" ht="23.25" customHeight="1">
      <c r="A20" s="55" t="s">
        <v>219</v>
      </c>
      <c r="B20" s="111">
        <v>65</v>
      </c>
      <c r="C20" s="112">
        <f>B20*98/100</f>
        <v>63.7</v>
      </c>
      <c r="D20" s="112">
        <f>B20*96/100</f>
        <v>62.4</v>
      </c>
      <c r="E20" s="112">
        <f>B20*93/100</f>
        <v>60.45</v>
      </c>
      <c r="F20" s="112">
        <v>63</v>
      </c>
    </row>
    <row r="21" spans="1:6" ht="28.5" customHeight="1">
      <c r="A21" s="55" t="s">
        <v>220</v>
      </c>
      <c r="B21" s="111">
        <v>65.5</v>
      </c>
      <c r="C21" s="112">
        <f>B21*98/100</f>
        <v>64.19</v>
      </c>
      <c r="D21" s="112">
        <f>B21*96/100</f>
        <v>62.88</v>
      </c>
      <c r="E21" s="112">
        <f>B21*93/100</f>
        <v>60.915</v>
      </c>
      <c r="F21" s="112">
        <v>63</v>
      </c>
    </row>
    <row r="22" spans="1:6" ht="12.75">
      <c r="A22" s="14" t="s">
        <v>214</v>
      </c>
      <c r="B22" s="111">
        <v>65.1</v>
      </c>
      <c r="C22" s="112">
        <f>B22*98/100</f>
        <v>63.797999999999995</v>
      </c>
      <c r="D22" s="112">
        <f>B22*96/100</f>
        <v>62.495999999999995</v>
      </c>
      <c r="E22" s="112">
        <f>B22*93/100</f>
        <v>60.54299999999999</v>
      </c>
      <c r="F22" s="112">
        <v>63</v>
      </c>
    </row>
    <row r="23" spans="1:6" ht="12.75">
      <c r="A23" s="14" t="s">
        <v>215</v>
      </c>
      <c r="B23" s="111">
        <v>78.5</v>
      </c>
      <c r="C23" s="112">
        <f>B23*98/100</f>
        <v>76.93</v>
      </c>
      <c r="D23" s="112">
        <f>B23*96/100</f>
        <v>75.36</v>
      </c>
      <c r="E23" s="112">
        <f>B23*93/100</f>
        <v>73.005</v>
      </c>
      <c r="F23" s="112">
        <f>B23*91/100</f>
        <v>71.435</v>
      </c>
    </row>
    <row r="24" spans="1:6" ht="12.75">
      <c r="A24" s="14" t="s">
        <v>221</v>
      </c>
      <c r="B24" s="111">
        <v>79.7</v>
      </c>
      <c r="C24" s="112">
        <f>B24*98/100</f>
        <v>78.10600000000001</v>
      </c>
      <c r="D24" s="112">
        <f>B24*96/100</f>
        <v>76.512</v>
      </c>
      <c r="E24" s="112">
        <f>B24*93/100</f>
        <v>74.12100000000001</v>
      </c>
      <c r="F24" s="112">
        <f>B24*91/100</f>
        <v>72.527</v>
      </c>
    </row>
    <row r="25" spans="1:6" ht="24" customHeight="1">
      <c r="A25" s="55" t="s">
        <v>222</v>
      </c>
      <c r="B25" s="111">
        <v>78.5</v>
      </c>
      <c r="C25" s="112">
        <f>B25*98/100</f>
        <v>76.93</v>
      </c>
      <c r="D25" s="112">
        <f>B25*96/100</f>
        <v>75.36</v>
      </c>
      <c r="E25" s="112">
        <f>B25*93/100</f>
        <v>73.005</v>
      </c>
      <c r="F25" s="112">
        <f>B25*91/100</f>
        <v>71.435</v>
      </c>
    </row>
    <row r="26" spans="1:6" ht="22.5" customHeight="1">
      <c r="A26" s="55" t="s">
        <v>223</v>
      </c>
      <c r="B26" s="111">
        <v>79.4</v>
      </c>
      <c r="C26" s="112">
        <f>B26*98/100</f>
        <v>77.81200000000001</v>
      </c>
      <c r="D26" s="112">
        <f>B26*96/100</f>
        <v>76.224</v>
      </c>
      <c r="E26" s="112">
        <f>B26*93/100</f>
        <v>73.84200000000001</v>
      </c>
      <c r="F26" s="112">
        <f>B26*91/100</f>
        <v>72.254</v>
      </c>
    </row>
    <row r="27" ht="8.25" customHeight="1">
      <c r="B27" s="3"/>
    </row>
    <row r="28" spans="1:8" ht="37.5" customHeight="1">
      <c r="A28" s="115" t="s">
        <v>224</v>
      </c>
      <c r="B28" s="115"/>
      <c r="C28" s="115"/>
      <c r="D28" s="115"/>
      <c r="E28" s="115"/>
      <c r="F28" s="115"/>
      <c r="G28" s="115"/>
      <c r="H28" s="115"/>
    </row>
    <row r="29" spans="1:8" ht="19.5" customHeight="1">
      <c r="A29" s="3" t="s">
        <v>225</v>
      </c>
      <c r="B29" s="115"/>
      <c r="C29" s="115"/>
      <c r="D29" s="115"/>
      <c r="E29" s="115"/>
      <c r="F29" s="115"/>
      <c r="G29" s="115"/>
      <c r="H29" s="115"/>
    </row>
    <row r="30" spans="1:7" ht="13.5" customHeight="1">
      <c r="A30" s="5" t="s">
        <v>4</v>
      </c>
      <c r="B30" s="108" t="s">
        <v>226</v>
      </c>
      <c r="C30" s="108" t="s">
        <v>186</v>
      </c>
      <c r="D30" s="109" t="s">
        <v>187</v>
      </c>
      <c r="E30" s="109" t="s">
        <v>188</v>
      </c>
      <c r="F30" s="109" t="s">
        <v>189</v>
      </c>
      <c r="G30" s="109" t="s">
        <v>190</v>
      </c>
    </row>
    <row r="31" spans="1:7" ht="12.75">
      <c r="A31" s="5"/>
      <c r="B31" s="108"/>
      <c r="C31" s="108"/>
      <c r="D31" s="110">
        <v>0.02</v>
      </c>
      <c r="E31" s="110">
        <v>0.04</v>
      </c>
      <c r="F31" s="110">
        <v>0.07</v>
      </c>
      <c r="G31" s="110">
        <v>0.09</v>
      </c>
    </row>
    <row r="32" spans="1:7" ht="28.5" customHeight="1">
      <c r="A32" s="55" t="s">
        <v>227</v>
      </c>
      <c r="B32" s="116" t="s">
        <v>228</v>
      </c>
      <c r="C32" s="111">
        <v>84.7</v>
      </c>
      <c r="D32" s="112">
        <f>C32*98/100</f>
        <v>83.006</v>
      </c>
      <c r="E32" s="112">
        <f>C32*96/100</f>
        <v>81.31200000000001</v>
      </c>
      <c r="F32" s="112">
        <f>C32*93/100</f>
        <v>78.771</v>
      </c>
      <c r="G32" s="112">
        <f>C32*91/100</f>
        <v>77.077</v>
      </c>
    </row>
    <row r="33" spans="1:7" ht="26.25" customHeight="1">
      <c r="A33" s="55" t="s">
        <v>229</v>
      </c>
      <c r="B33" s="116" t="s">
        <v>230</v>
      </c>
      <c r="C33" s="111">
        <v>101.69</v>
      </c>
      <c r="D33" s="112">
        <f>C33*98/100</f>
        <v>99.65619999999998</v>
      </c>
      <c r="E33" s="112">
        <f>C33*96/100</f>
        <v>97.6224</v>
      </c>
      <c r="F33" s="112">
        <f>C33*93/100</f>
        <v>94.5717</v>
      </c>
      <c r="G33" s="112">
        <f>C33*91/100</f>
        <v>92.5379</v>
      </c>
    </row>
    <row r="34" spans="1:7" ht="31.5" customHeight="1">
      <c r="A34" s="55" t="s">
        <v>231</v>
      </c>
      <c r="B34" s="116" t="s">
        <v>232</v>
      </c>
      <c r="C34" s="111">
        <v>121.18</v>
      </c>
      <c r="D34" s="112">
        <f>C34*98/100</f>
        <v>118.75640000000001</v>
      </c>
      <c r="E34" s="112">
        <f>C34*96/100</f>
        <v>116.3328</v>
      </c>
      <c r="F34" s="112">
        <f>C34*93/100</f>
        <v>112.6974</v>
      </c>
      <c r="G34" s="112">
        <f>C34*91/100</f>
        <v>110.27380000000001</v>
      </c>
    </row>
    <row r="35" spans="1:7" ht="25.5" customHeight="1">
      <c r="A35" s="55" t="s">
        <v>233</v>
      </c>
      <c r="B35" s="116" t="s">
        <v>234</v>
      </c>
      <c r="C35" s="111">
        <v>29.17</v>
      </c>
      <c r="D35" s="112">
        <f>C35*98/100</f>
        <v>28.586600000000004</v>
      </c>
      <c r="E35" s="112">
        <f>C35*96/100</f>
        <v>28.003200000000003</v>
      </c>
      <c r="F35" s="112">
        <f>C35*93/100</f>
        <v>27.1281</v>
      </c>
      <c r="G35" s="112">
        <v>28</v>
      </c>
    </row>
    <row r="36" spans="1:7" ht="30.75" customHeight="1">
      <c r="A36" s="55" t="s">
        <v>235</v>
      </c>
      <c r="B36" s="116" t="s">
        <v>230</v>
      </c>
      <c r="C36" s="111">
        <v>75.44</v>
      </c>
      <c r="D36" s="112">
        <f>C36*98/100</f>
        <v>73.9312</v>
      </c>
      <c r="E36" s="112">
        <f>C36*96/100</f>
        <v>72.4224</v>
      </c>
      <c r="F36" s="112">
        <f>C36*93/100</f>
        <v>70.1592</v>
      </c>
      <c r="G36" s="112">
        <f>C36*91/100</f>
        <v>68.6504</v>
      </c>
    </row>
    <row r="37" spans="1:8" ht="12.75">
      <c r="A37" s="117" t="s">
        <v>95</v>
      </c>
      <c r="B37" s="13"/>
      <c r="C37" s="13"/>
      <c r="D37" s="13"/>
      <c r="E37" s="13"/>
      <c r="F37" s="13"/>
      <c r="G37" s="13"/>
      <c r="H37" s="13"/>
    </row>
    <row r="38" spans="1:8" ht="12.75">
      <c r="A38" s="117" t="s">
        <v>96</v>
      </c>
      <c r="B38" s="13"/>
      <c r="C38" s="13"/>
      <c r="D38" s="13"/>
      <c r="E38" s="13"/>
      <c r="F38" s="13"/>
      <c r="G38" s="13"/>
      <c r="H38" s="13"/>
    </row>
    <row r="39" spans="1:7" ht="13.5" customHeight="1">
      <c r="A39" s="39" t="s">
        <v>97</v>
      </c>
      <c r="B39" s="39"/>
      <c r="C39" s="39"/>
      <c r="D39" s="39"/>
      <c r="E39" s="39"/>
      <c r="F39" s="39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1" spans="1:7" ht="12.75">
      <c r="A41" s="39"/>
      <c r="B41" s="39"/>
      <c r="C41" s="39"/>
      <c r="D41" s="39"/>
      <c r="E41" s="39"/>
      <c r="F41" s="39"/>
      <c r="G41" s="39"/>
    </row>
    <row r="42" spans="1:7" ht="12.75">
      <c r="A42" s="39"/>
      <c r="B42" s="39"/>
      <c r="C42" s="39"/>
      <c r="D42" s="39"/>
      <c r="E42" s="39"/>
      <c r="F42" s="39"/>
      <c r="G42" s="39"/>
    </row>
    <row r="43" spans="1:7" ht="12.75">
      <c r="A43" s="39"/>
      <c r="B43" s="39"/>
      <c r="C43" s="39"/>
      <c r="D43" s="39"/>
      <c r="E43" s="39"/>
      <c r="F43" s="39"/>
      <c r="G43" s="39"/>
    </row>
    <row r="44" spans="1:7" ht="12.75">
      <c r="A44" s="39"/>
      <c r="B44" s="39"/>
      <c r="C44" s="39"/>
      <c r="D44" s="39"/>
      <c r="E44" s="39"/>
      <c r="F44" s="39"/>
      <c r="G44" s="39"/>
    </row>
  </sheetData>
  <sheetProtection selectLockedCells="1" selectUnlockedCells="1"/>
  <mergeCells count="13">
    <mergeCell ref="A1:F1"/>
    <mergeCell ref="A2:F2"/>
    <mergeCell ref="A5:F5"/>
    <mergeCell ref="A6:A7"/>
    <mergeCell ref="B6:B7"/>
    <mergeCell ref="A13:F13"/>
    <mergeCell ref="A14:A15"/>
    <mergeCell ref="B14:B15"/>
    <mergeCell ref="A28:G28"/>
    <mergeCell ref="A30:A31"/>
    <mergeCell ref="B30:B31"/>
    <mergeCell ref="C30:C31"/>
    <mergeCell ref="A39:F44"/>
  </mergeCells>
  <printOptions/>
  <pageMargins left="0.7875" right="0.7875" top="1.0527777777777778" bottom="1.0527777777777778" header="0.7875" footer="0.7875"/>
  <pageSetup horizontalDpi="300" verticalDpi="300" orientation="portrait" paperSize="9" scale="8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Normal="90" zoomScaleSheetLayoutView="100" workbookViewId="0" topLeftCell="A4">
      <selection activeCell="G60" sqref="G60"/>
    </sheetView>
  </sheetViews>
  <sheetFormatPr defaultColWidth="12.57421875" defaultRowHeight="12.75"/>
  <cols>
    <col min="1" max="1" width="31.00390625" style="0" customWidth="1"/>
    <col min="2" max="8" width="11.57421875" style="0" customWidth="1"/>
    <col min="9" max="11" width="0" style="0" hidden="1" customWidth="1"/>
    <col min="12" max="16384" width="11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18"/>
      <c r="J1" s="118"/>
      <c r="K1" s="118"/>
      <c r="L1" s="118"/>
      <c r="M1" s="118"/>
      <c r="N1" s="118"/>
    </row>
    <row r="2" spans="1:14" ht="12.75">
      <c r="A2" s="2" t="s">
        <v>236</v>
      </c>
      <c r="B2" s="2"/>
      <c r="C2" s="2"/>
      <c r="D2" s="2"/>
      <c r="E2" s="2"/>
      <c r="F2" s="2"/>
      <c r="G2" s="2"/>
      <c r="H2" s="2"/>
      <c r="I2" s="118"/>
      <c r="J2" s="118"/>
      <c r="K2" s="118"/>
      <c r="L2" s="118"/>
      <c r="M2" s="118"/>
      <c r="N2" s="118"/>
    </row>
    <row r="3" spans="1:14" ht="12.75">
      <c r="A3" s="2" t="s">
        <v>237</v>
      </c>
      <c r="B3" s="2"/>
      <c r="C3" s="2"/>
      <c r="D3" s="2"/>
      <c r="E3" s="2"/>
      <c r="F3" s="2"/>
      <c r="G3" s="2"/>
      <c r="H3" s="2"/>
      <c r="I3" s="119"/>
      <c r="J3" s="119"/>
      <c r="K3" s="119"/>
      <c r="L3" s="119"/>
      <c r="M3" s="119"/>
      <c r="N3" s="119"/>
    </row>
    <row r="4" spans="1:14" ht="12.75">
      <c r="A4" s="2"/>
      <c r="B4" s="2"/>
      <c r="C4" s="2"/>
      <c r="D4" s="2"/>
      <c r="E4" s="2"/>
      <c r="F4" s="2"/>
      <c r="G4" s="2"/>
      <c r="H4" s="2"/>
      <c r="I4" s="119"/>
      <c r="J4" s="119"/>
      <c r="K4" s="119"/>
      <c r="L4" s="119"/>
      <c r="M4" s="119"/>
      <c r="N4" s="119"/>
    </row>
    <row r="5" spans="1:14" ht="13.5" customHeight="1">
      <c r="A5" s="3" t="s">
        <v>238</v>
      </c>
      <c r="E5" s="47">
        <v>40558</v>
      </c>
      <c r="F5" s="47"/>
      <c r="H5" s="47"/>
      <c r="I5" s="119"/>
      <c r="J5" s="119"/>
      <c r="K5" s="119"/>
      <c r="L5" s="119"/>
      <c r="M5" s="119"/>
      <c r="N5" s="119"/>
    </row>
    <row r="6" spans="1:14" ht="13.5" customHeight="1">
      <c r="A6" s="3"/>
      <c r="G6" s="47"/>
      <c r="H6" s="47"/>
      <c r="I6" s="119"/>
      <c r="J6" s="119"/>
      <c r="K6" s="119"/>
      <c r="L6" s="119"/>
      <c r="M6" s="119"/>
      <c r="N6" s="119"/>
    </row>
    <row r="7" spans="1:14" ht="16.5" customHeight="1">
      <c r="A7" s="93" t="s">
        <v>239</v>
      </c>
      <c r="B7" s="93"/>
      <c r="C7" s="93"/>
      <c r="D7" s="93"/>
      <c r="E7" s="93"/>
      <c r="F7" s="93"/>
      <c r="G7" s="93"/>
      <c r="H7" s="93"/>
      <c r="I7" s="77"/>
      <c r="J7" s="77"/>
      <c r="K7" s="120"/>
      <c r="L7" s="120"/>
      <c r="M7" s="120"/>
      <c r="N7" s="120"/>
    </row>
    <row r="8" spans="9:14" ht="12.75">
      <c r="I8" s="78"/>
      <c r="J8" s="78"/>
      <c r="K8" s="78"/>
      <c r="L8" s="78"/>
      <c r="M8" s="78"/>
      <c r="N8" s="78"/>
    </row>
    <row r="9" spans="1:13" ht="25.5" customHeight="1">
      <c r="A9" s="6" t="s">
        <v>4</v>
      </c>
      <c r="B9" s="108" t="s">
        <v>240</v>
      </c>
      <c r="C9" s="108" t="s">
        <v>186</v>
      </c>
      <c r="D9" s="108" t="s">
        <v>187</v>
      </c>
      <c r="E9" s="108" t="s">
        <v>188</v>
      </c>
      <c r="F9" s="108" t="s">
        <v>189</v>
      </c>
      <c r="G9" s="108" t="s">
        <v>190</v>
      </c>
      <c r="H9" s="84"/>
      <c r="I9" s="84"/>
      <c r="J9" s="84"/>
      <c r="K9" s="84"/>
      <c r="L9" s="84"/>
      <c r="M9" s="84"/>
    </row>
    <row r="10" spans="1:13" ht="12.75">
      <c r="A10" s="6"/>
      <c r="B10" s="108"/>
      <c r="C10" s="108"/>
      <c r="D10" s="121">
        <v>0.02</v>
      </c>
      <c r="E10" s="121">
        <v>0.04</v>
      </c>
      <c r="F10" s="121">
        <v>0.07</v>
      </c>
      <c r="G10" s="121">
        <v>0.09</v>
      </c>
      <c r="H10" s="84"/>
      <c r="I10" s="84"/>
      <c r="J10" s="84"/>
      <c r="K10" s="84"/>
      <c r="L10" s="84"/>
      <c r="M10" s="86"/>
    </row>
    <row r="11" spans="1:13" ht="32.25" customHeight="1">
      <c r="A11" s="122" t="s">
        <v>241</v>
      </c>
      <c r="B11" s="116" t="s">
        <v>234</v>
      </c>
      <c r="C11" s="111">
        <v>52.7</v>
      </c>
      <c r="D11" s="112">
        <f>C11*98/100</f>
        <v>51.646</v>
      </c>
      <c r="E11" s="112">
        <f>C11*96/100</f>
        <v>50.592000000000006</v>
      </c>
      <c r="F11" s="112">
        <f>C11*93/100</f>
        <v>49.011</v>
      </c>
      <c r="G11" s="112">
        <v>48.96</v>
      </c>
      <c r="H11" s="84"/>
      <c r="I11" s="84"/>
      <c r="J11" s="84"/>
      <c r="K11" s="84"/>
      <c r="L11" s="84"/>
      <c r="M11" s="86"/>
    </row>
    <row r="12" spans="1:13" ht="12.75">
      <c r="A12" s="122" t="s">
        <v>242</v>
      </c>
      <c r="B12" s="123">
        <v>2</v>
      </c>
      <c r="C12" s="111">
        <v>85.85</v>
      </c>
      <c r="D12" s="112">
        <f>C12*98/100</f>
        <v>84.133</v>
      </c>
      <c r="E12" s="112">
        <f>C12*96/100</f>
        <v>82.41599999999998</v>
      </c>
      <c r="F12" s="112">
        <f>C12*93/100</f>
        <v>79.84049999999999</v>
      </c>
      <c r="G12" s="112">
        <v>79.12</v>
      </c>
      <c r="H12" s="84"/>
      <c r="I12" s="84"/>
      <c r="J12" s="84"/>
      <c r="K12" s="84"/>
      <c r="L12" s="84"/>
      <c r="M12" s="86"/>
    </row>
    <row r="13" spans="1:13" ht="12.75">
      <c r="A13" s="122" t="s">
        <v>243</v>
      </c>
      <c r="B13" s="123">
        <v>2</v>
      </c>
      <c r="C13" s="111">
        <v>86.49</v>
      </c>
      <c r="D13" s="112">
        <f>C13*98/100</f>
        <v>84.76019999999998</v>
      </c>
      <c r="E13" s="112">
        <f>C13*96/100</f>
        <v>83.03039999999999</v>
      </c>
      <c r="F13" s="112">
        <f>C13*93/100</f>
        <v>80.4357</v>
      </c>
      <c r="G13" s="112">
        <v>79.71</v>
      </c>
      <c r="H13" s="84"/>
      <c r="I13" s="84"/>
      <c r="J13" s="84"/>
      <c r="K13" s="84"/>
      <c r="L13" s="84"/>
      <c r="M13" s="86"/>
    </row>
    <row r="14" spans="1:13" ht="34.5" customHeight="1">
      <c r="A14" s="122" t="s">
        <v>244</v>
      </c>
      <c r="B14" s="123">
        <v>2</v>
      </c>
      <c r="C14" s="111">
        <v>85.89</v>
      </c>
      <c r="D14" s="112">
        <f>C14*98/100</f>
        <v>84.17219999999999</v>
      </c>
      <c r="E14" s="112">
        <f>C14*96/100</f>
        <v>82.4544</v>
      </c>
      <c r="F14" s="112">
        <f>C14*93/100</f>
        <v>79.8777</v>
      </c>
      <c r="G14" s="112">
        <v>79.16</v>
      </c>
      <c r="H14" s="84"/>
      <c r="I14" s="84"/>
      <c r="J14" s="84"/>
      <c r="K14" s="84"/>
      <c r="L14" s="84"/>
      <c r="M14" s="86"/>
    </row>
    <row r="15" spans="1:13" ht="23.25" customHeight="1">
      <c r="A15" s="122" t="s">
        <v>245</v>
      </c>
      <c r="B15" s="123">
        <v>2</v>
      </c>
      <c r="C15" s="111">
        <v>85.89</v>
      </c>
      <c r="D15" s="112">
        <f>C15*98/100</f>
        <v>84.17219999999999</v>
      </c>
      <c r="E15" s="112">
        <f>C15*96/100</f>
        <v>82.4544</v>
      </c>
      <c r="F15" s="112">
        <f>C15*93/100</f>
        <v>79.8777</v>
      </c>
      <c r="G15" s="112">
        <v>79.16</v>
      </c>
      <c r="H15" s="84"/>
      <c r="I15" s="84"/>
      <c r="J15" s="84"/>
      <c r="K15" s="84"/>
      <c r="L15" s="84"/>
      <c r="M15" s="86"/>
    </row>
    <row r="16" spans="1:13" ht="34.5" customHeight="1">
      <c r="A16" s="122" t="s">
        <v>246</v>
      </c>
      <c r="B16" s="123">
        <v>2</v>
      </c>
      <c r="C16" s="111">
        <v>85.89</v>
      </c>
      <c r="D16" s="112">
        <f>C16*98/100</f>
        <v>84.17219999999999</v>
      </c>
      <c r="E16" s="112">
        <f>C16*96/100</f>
        <v>82.4544</v>
      </c>
      <c r="F16" s="112">
        <f>C16*93/100</f>
        <v>79.8777</v>
      </c>
      <c r="G16" s="112">
        <v>79.16</v>
      </c>
      <c r="H16" s="78"/>
      <c r="I16" s="84"/>
      <c r="J16" s="84"/>
      <c r="K16" s="84"/>
      <c r="L16" s="84"/>
      <c r="M16" s="78"/>
    </row>
    <row r="17" spans="1:13" ht="34.5" customHeight="1">
      <c r="A17" s="124"/>
      <c r="B17" s="114"/>
      <c r="C17" s="125"/>
      <c r="D17" s="126"/>
      <c r="E17" s="126"/>
      <c r="F17" s="126"/>
      <c r="G17" s="126"/>
      <c r="H17" s="78"/>
      <c r="I17" s="84"/>
      <c r="J17" s="84"/>
      <c r="K17" s="84"/>
      <c r="L17" s="84"/>
      <c r="M17" s="78"/>
    </row>
    <row r="18" spans="1:14" ht="12.75">
      <c r="A18" s="70"/>
      <c r="B18" s="70"/>
      <c r="C18" s="70"/>
      <c r="D18" s="70"/>
      <c r="E18" s="70"/>
      <c r="F18" s="70"/>
      <c r="G18" s="70"/>
      <c r="H18" s="70"/>
      <c r="I18" s="84"/>
      <c r="J18" s="84"/>
      <c r="K18" s="84"/>
      <c r="L18" s="84"/>
      <c r="M18" s="84"/>
      <c r="N18" s="86"/>
    </row>
    <row r="19" spans="1:14" ht="12.75">
      <c r="A19" s="93" t="s">
        <v>247</v>
      </c>
      <c r="B19" s="93"/>
      <c r="C19" s="93"/>
      <c r="D19" s="93"/>
      <c r="E19" s="93"/>
      <c r="F19" s="93"/>
      <c r="G19" s="93"/>
      <c r="H19" s="93"/>
      <c r="I19" s="84"/>
      <c r="J19" s="84"/>
      <c r="K19" s="84"/>
      <c r="L19" s="84"/>
      <c r="M19" s="84"/>
      <c r="N19" s="86"/>
    </row>
    <row r="20" spans="9:14" ht="12.75">
      <c r="I20" s="84"/>
      <c r="J20" s="84"/>
      <c r="K20" s="84"/>
      <c r="L20" s="84"/>
      <c r="M20" s="84"/>
      <c r="N20" s="86"/>
    </row>
    <row r="21" spans="1:13" ht="23.25" customHeight="1">
      <c r="A21" s="6" t="s">
        <v>4</v>
      </c>
      <c r="B21" s="108" t="s">
        <v>226</v>
      </c>
      <c r="C21" s="108" t="s">
        <v>186</v>
      </c>
      <c r="D21" s="108" t="s">
        <v>187</v>
      </c>
      <c r="E21" s="108" t="s">
        <v>188</v>
      </c>
      <c r="F21" s="108" t="s">
        <v>189</v>
      </c>
      <c r="G21" s="108" t="s">
        <v>190</v>
      </c>
      <c r="H21" s="84"/>
      <c r="I21" s="84"/>
      <c r="J21" s="84"/>
      <c r="K21" s="84"/>
      <c r="L21" s="84"/>
      <c r="M21" s="86"/>
    </row>
    <row r="22" spans="1:13" ht="12.75">
      <c r="A22" s="6"/>
      <c r="B22" s="108"/>
      <c r="C22" s="108"/>
      <c r="D22" s="121">
        <v>0.02</v>
      </c>
      <c r="E22" s="121">
        <v>0.04</v>
      </c>
      <c r="F22" s="121">
        <v>0.07</v>
      </c>
      <c r="G22" s="121">
        <v>0.09</v>
      </c>
      <c r="H22" s="78"/>
      <c r="I22" s="84"/>
      <c r="J22" s="84"/>
      <c r="K22" s="84"/>
      <c r="L22" s="84"/>
      <c r="M22" s="78"/>
    </row>
    <row r="23" spans="1:13" ht="42.75" customHeight="1">
      <c r="A23" s="122" t="s">
        <v>242</v>
      </c>
      <c r="B23" s="123">
        <v>2</v>
      </c>
      <c r="C23" s="111">
        <v>89.5</v>
      </c>
      <c r="D23" s="112">
        <f>C23*98/100</f>
        <v>87.71</v>
      </c>
      <c r="E23" s="112">
        <f>C23*96/100</f>
        <v>85.92</v>
      </c>
      <c r="F23" s="112">
        <f>C23*93/100</f>
        <v>83.235</v>
      </c>
      <c r="G23" s="112">
        <f>C23*91/100</f>
        <v>81.445</v>
      </c>
      <c r="H23" s="86"/>
      <c r="I23" s="84"/>
      <c r="J23" s="84"/>
      <c r="K23" s="84"/>
      <c r="L23" s="84"/>
      <c r="M23" s="86"/>
    </row>
    <row r="24" spans="1:13" ht="46.5" customHeight="1">
      <c r="A24" s="122" t="s">
        <v>243</v>
      </c>
      <c r="B24" s="123">
        <v>2</v>
      </c>
      <c r="C24" s="111">
        <v>89.5</v>
      </c>
      <c r="D24" s="112">
        <f>C24*98/100</f>
        <v>87.71</v>
      </c>
      <c r="E24" s="112">
        <f>C24*96/100</f>
        <v>85.92</v>
      </c>
      <c r="F24" s="112">
        <f>C24*93/100</f>
        <v>83.235</v>
      </c>
      <c r="G24" s="112">
        <f>C24*91/100</f>
        <v>81.445</v>
      </c>
      <c r="H24" s="86"/>
      <c r="I24" s="84"/>
      <c r="J24" s="84"/>
      <c r="K24" s="84"/>
      <c r="L24" s="84"/>
      <c r="M24" s="86"/>
    </row>
    <row r="25" spans="1:13" ht="36.75" customHeight="1">
      <c r="A25" s="122" t="s">
        <v>248</v>
      </c>
      <c r="B25" s="123">
        <v>2.5</v>
      </c>
      <c r="C25" s="111">
        <v>88.5</v>
      </c>
      <c r="D25" s="112">
        <f>C25*98/100</f>
        <v>86.73</v>
      </c>
      <c r="E25" s="112">
        <f>C25*96/100</f>
        <v>84.96</v>
      </c>
      <c r="F25" s="112">
        <f>C25*93/100</f>
        <v>82.305</v>
      </c>
      <c r="G25" s="112">
        <f>C25*91/100</f>
        <v>80.535</v>
      </c>
      <c r="H25" s="86"/>
      <c r="I25" s="84"/>
      <c r="J25" s="84"/>
      <c r="K25" s="84"/>
      <c r="L25" s="84"/>
      <c r="M25" s="86"/>
    </row>
    <row r="26" spans="1:13" ht="26.25" customHeight="1">
      <c r="A26" s="122" t="s">
        <v>245</v>
      </c>
      <c r="B26" s="123">
        <v>2.5</v>
      </c>
      <c r="C26" s="111">
        <v>88.5</v>
      </c>
      <c r="D26" s="112">
        <f>C26*98/100</f>
        <v>86.73</v>
      </c>
      <c r="E26" s="112">
        <f>C26*96/100</f>
        <v>84.96</v>
      </c>
      <c r="F26" s="112">
        <f>C26*93/100</f>
        <v>82.305</v>
      </c>
      <c r="G26" s="112">
        <f>C26*91/100</f>
        <v>80.535</v>
      </c>
      <c r="H26" s="86"/>
      <c r="I26" s="84"/>
      <c r="J26" s="84"/>
      <c r="K26" s="84"/>
      <c r="L26" s="84"/>
      <c r="M26" s="86"/>
    </row>
    <row r="27" spans="1:13" ht="36.75" customHeight="1">
      <c r="A27" s="122" t="s">
        <v>246</v>
      </c>
      <c r="B27" s="123">
        <v>2.5</v>
      </c>
      <c r="C27" s="111">
        <v>88.5</v>
      </c>
      <c r="D27" s="112">
        <f>C27*98/100</f>
        <v>86.73</v>
      </c>
      <c r="E27" s="112">
        <f>C27*96/100</f>
        <v>84.96</v>
      </c>
      <c r="F27" s="112">
        <f>C27*93/100</f>
        <v>82.305</v>
      </c>
      <c r="G27" s="112">
        <f>C27*91/100</f>
        <v>80.535</v>
      </c>
      <c r="H27" s="86"/>
      <c r="I27" s="84"/>
      <c r="J27" s="84"/>
      <c r="K27" s="84"/>
      <c r="L27" s="84"/>
      <c r="M27" s="86"/>
    </row>
    <row r="28" spans="1:13" ht="36.75" customHeight="1">
      <c r="A28" s="122" t="s">
        <v>249</v>
      </c>
      <c r="B28" s="123">
        <v>2</v>
      </c>
      <c r="C28" s="111">
        <v>93.5</v>
      </c>
      <c r="D28" s="112">
        <f>G28*108/100</f>
        <v>92.1024</v>
      </c>
      <c r="E28" s="112">
        <f>G28*106/100</f>
        <v>90.3968</v>
      </c>
      <c r="F28" s="112">
        <f>G28*103/100</f>
        <v>87.83840000000001</v>
      </c>
      <c r="G28" s="112">
        <v>85.28</v>
      </c>
      <c r="H28" s="86"/>
      <c r="I28" s="84"/>
      <c r="J28" s="84"/>
      <c r="K28" s="84"/>
      <c r="L28" s="84"/>
      <c r="M28" s="86"/>
    </row>
    <row r="29" spans="1:13" ht="27.75" customHeight="1">
      <c r="A29" s="122" t="s">
        <v>250</v>
      </c>
      <c r="B29" s="123">
        <v>3.5</v>
      </c>
      <c r="C29" s="111">
        <v>72.5</v>
      </c>
      <c r="D29" s="112">
        <f>C29*98/100</f>
        <v>71.05</v>
      </c>
      <c r="E29" s="112">
        <f>C29*96/100</f>
        <v>69.6</v>
      </c>
      <c r="F29" s="112">
        <f>C29*93/100</f>
        <v>67.425</v>
      </c>
      <c r="G29" s="112">
        <f>C29*91/100</f>
        <v>65.975</v>
      </c>
      <c r="H29" s="86"/>
      <c r="I29" s="84"/>
      <c r="J29" s="84"/>
      <c r="K29" s="84"/>
      <c r="L29" s="84"/>
      <c r="M29" s="86"/>
    </row>
    <row r="30" spans="1:13" ht="12.75">
      <c r="A30" s="122" t="s">
        <v>251</v>
      </c>
      <c r="B30" s="123">
        <v>3.5</v>
      </c>
      <c r="C30" s="111">
        <v>79.97</v>
      </c>
      <c r="D30" s="112">
        <f>C30*98/100</f>
        <v>78.3706</v>
      </c>
      <c r="E30" s="112">
        <f>C30*96/100</f>
        <v>76.7712</v>
      </c>
      <c r="F30" s="112">
        <f>C30*93/100</f>
        <v>74.3721</v>
      </c>
      <c r="G30" s="112">
        <v>74</v>
      </c>
      <c r="H30" s="86"/>
      <c r="I30" s="84"/>
      <c r="J30" s="84"/>
      <c r="K30" s="84"/>
      <c r="L30" s="84"/>
      <c r="M30" s="86"/>
    </row>
    <row r="31" spans="1:13" ht="36.75" customHeight="1">
      <c r="A31" s="122" t="s">
        <v>252</v>
      </c>
      <c r="B31" s="123">
        <v>3</v>
      </c>
      <c r="C31" s="111">
        <v>76.5</v>
      </c>
      <c r="D31" s="112">
        <f>C31*98/100</f>
        <v>74.97</v>
      </c>
      <c r="E31" s="112">
        <f>C31*96/100</f>
        <v>73.44</v>
      </c>
      <c r="F31" s="112">
        <f>C31*93/100</f>
        <v>71.145</v>
      </c>
      <c r="G31" s="112">
        <f>C31*91/100</f>
        <v>69.615</v>
      </c>
      <c r="H31" s="86"/>
      <c r="I31" s="84"/>
      <c r="J31" s="84"/>
      <c r="K31" s="84"/>
      <c r="L31" s="84"/>
      <c r="M31" s="86"/>
    </row>
    <row r="32" spans="1:13" ht="36.75" customHeight="1">
      <c r="A32" s="122" t="s">
        <v>253</v>
      </c>
      <c r="B32" s="123">
        <v>3</v>
      </c>
      <c r="C32" s="111">
        <v>75</v>
      </c>
      <c r="D32" s="112">
        <f>C32*98/100</f>
        <v>73.5</v>
      </c>
      <c r="E32" s="112">
        <f>C32*96/100</f>
        <v>72</v>
      </c>
      <c r="F32" s="112">
        <f>C32*93/100</f>
        <v>69.75</v>
      </c>
      <c r="G32" s="112">
        <f>C32*91/100</f>
        <v>68.25</v>
      </c>
      <c r="H32" s="86"/>
      <c r="I32" s="84"/>
      <c r="J32" s="84"/>
      <c r="K32" s="84"/>
      <c r="L32" s="84"/>
      <c r="M32" s="86"/>
    </row>
    <row r="33" spans="1:13" ht="38.25" customHeight="1">
      <c r="A33" s="122" t="s">
        <v>254</v>
      </c>
      <c r="B33" s="123">
        <v>2.5</v>
      </c>
      <c r="C33" s="111">
        <v>81.5</v>
      </c>
      <c r="D33" s="112">
        <f>C33*98/100</f>
        <v>79.87</v>
      </c>
      <c r="E33" s="112">
        <f>C33*96/100</f>
        <v>78.24</v>
      </c>
      <c r="F33" s="112">
        <f>C33*93/100</f>
        <v>75.795</v>
      </c>
      <c r="G33" s="112">
        <f>C33*91/100</f>
        <v>74.165</v>
      </c>
      <c r="H33" s="86"/>
      <c r="I33" s="84"/>
      <c r="J33" s="84"/>
      <c r="K33" s="84"/>
      <c r="L33" s="84"/>
      <c r="M33" s="86"/>
    </row>
    <row r="34" spans="1:13" ht="46.5" customHeight="1">
      <c r="A34" s="122" t="s">
        <v>255</v>
      </c>
      <c r="B34" s="123">
        <v>3</v>
      </c>
      <c r="C34" s="111">
        <v>69.5</v>
      </c>
      <c r="D34" s="112">
        <f>C34*98/100</f>
        <v>68.11</v>
      </c>
      <c r="E34" s="112">
        <f>C34*96/100</f>
        <v>66.72</v>
      </c>
      <c r="F34" s="112">
        <f>C34*93/100</f>
        <v>64.635</v>
      </c>
      <c r="G34" s="112">
        <f>C34*91/100</f>
        <v>63.245</v>
      </c>
      <c r="H34" s="86"/>
      <c r="I34" s="84"/>
      <c r="J34" s="84"/>
      <c r="K34" s="84"/>
      <c r="L34" s="84"/>
      <c r="M34" s="86"/>
    </row>
    <row r="35" spans="1:13" ht="37.5" customHeight="1">
      <c r="A35" s="122" t="s">
        <v>256</v>
      </c>
      <c r="B35" s="123">
        <v>2.5</v>
      </c>
      <c r="C35" s="111">
        <v>79.5</v>
      </c>
      <c r="D35" s="112">
        <f>C35*98/100</f>
        <v>77.91</v>
      </c>
      <c r="E35" s="112">
        <f>C35*96/100</f>
        <v>76.32</v>
      </c>
      <c r="F35" s="112">
        <f>C35*93/100</f>
        <v>73.935</v>
      </c>
      <c r="G35" s="112">
        <f>C35*91/100</f>
        <v>72.345</v>
      </c>
      <c r="H35" s="86"/>
      <c r="I35" s="84"/>
      <c r="J35" s="84"/>
      <c r="K35" s="84"/>
      <c r="L35" s="84"/>
      <c r="M35" s="86"/>
    </row>
    <row r="36" spans="1:13" ht="12.75">
      <c r="A36" s="122" t="s">
        <v>257</v>
      </c>
      <c r="B36" s="123">
        <v>2</v>
      </c>
      <c r="C36" s="111">
        <v>81.5</v>
      </c>
      <c r="D36" s="112">
        <f>C36*98/100</f>
        <v>79.87</v>
      </c>
      <c r="E36" s="112">
        <f>C36*96/100</f>
        <v>78.24</v>
      </c>
      <c r="F36" s="112">
        <f>C36*93/100</f>
        <v>75.795</v>
      </c>
      <c r="G36" s="112">
        <f>C36*91/100</f>
        <v>74.165</v>
      </c>
      <c r="H36" s="78"/>
      <c r="I36" s="84"/>
      <c r="J36" s="84"/>
      <c r="K36" s="84"/>
      <c r="L36" s="84"/>
      <c r="M36" s="78"/>
    </row>
    <row r="37" spans="1:13" ht="38.25" customHeight="1">
      <c r="A37" s="122" t="s">
        <v>258</v>
      </c>
      <c r="B37" s="123">
        <v>2</v>
      </c>
      <c r="C37" s="111">
        <v>85.51</v>
      </c>
      <c r="D37" s="112">
        <f>C37*98/100</f>
        <v>83.79980000000002</v>
      </c>
      <c r="E37" s="112">
        <f>C37*96/100</f>
        <v>82.0896</v>
      </c>
      <c r="F37" s="112">
        <f>C37*93/100</f>
        <v>79.5243</v>
      </c>
      <c r="G37" s="112">
        <f>C37*91/100</f>
        <v>77.81410000000001</v>
      </c>
      <c r="H37" s="86"/>
      <c r="I37" s="84"/>
      <c r="J37" s="84"/>
      <c r="K37" s="84"/>
      <c r="L37" s="84"/>
      <c r="M37" s="86"/>
    </row>
    <row r="38" spans="1:13" ht="38.25" customHeight="1">
      <c r="A38" s="122" t="s">
        <v>259</v>
      </c>
      <c r="B38" s="123">
        <v>3</v>
      </c>
      <c r="C38" s="111">
        <v>76.82</v>
      </c>
      <c r="D38" s="112">
        <f>C38*98/100</f>
        <v>75.28359999999999</v>
      </c>
      <c r="E38" s="112">
        <f>C38*96/100</f>
        <v>73.74719999999999</v>
      </c>
      <c r="F38" s="112">
        <f>C38*93/100</f>
        <v>71.4426</v>
      </c>
      <c r="G38" s="112">
        <f>C38*91/100</f>
        <v>69.90619999999998</v>
      </c>
      <c r="H38" s="86"/>
      <c r="I38" s="84"/>
      <c r="J38" s="84"/>
      <c r="K38" s="84"/>
      <c r="L38" s="84"/>
      <c r="M38" s="86"/>
    </row>
    <row r="39" spans="1:13" ht="28.5" customHeight="1">
      <c r="A39" s="122" t="s">
        <v>260</v>
      </c>
      <c r="B39" s="123">
        <v>2.5</v>
      </c>
      <c r="C39" s="111">
        <v>81.75</v>
      </c>
      <c r="D39" s="112">
        <f>C39*98/100</f>
        <v>80.115</v>
      </c>
      <c r="E39" s="112">
        <f>C39*96/100</f>
        <v>78.48</v>
      </c>
      <c r="F39" s="112">
        <f>C39*93/100</f>
        <v>76.0275</v>
      </c>
      <c r="G39" s="112">
        <f>C39*91/100</f>
        <v>74.3925</v>
      </c>
      <c r="H39" s="86"/>
      <c r="I39" s="84"/>
      <c r="J39" s="84"/>
      <c r="K39" s="84"/>
      <c r="L39" s="84"/>
      <c r="M39" s="86"/>
    </row>
    <row r="40" spans="1:13" ht="31.5" customHeight="1">
      <c r="A40" s="122" t="s">
        <v>261</v>
      </c>
      <c r="B40" s="123">
        <v>2.5</v>
      </c>
      <c r="C40" s="111">
        <v>79.58</v>
      </c>
      <c r="D40" s="112">
        <f>C40*98/100</f>
        <v>77.9884</v>
      </c>
      <c r="E40" s="112">
        <f>C40*96/100</f>
        <v>76.3968</v>
      </c>
      <c r="F40" s="112">
        <f>C40*93/100</f>
        <v>74.0094</v>
      </c>
      <c r="G40" s="112">
        <f>C40*91/100</f>
        <v>72.4178</v>
      </c>
      <c r="H40" s="86"/>
      <c r="I40" s="84"/>
      <c r="J40" s="84"/>
      <c r="K40" s="84"/>
      <c r="L40" s="84"/>
      <c r="M40" s="86"/>
    </row>
    <row r="41" spans="1:13" ht="35.25" customHeight="1">
      <c r="A41" s="122" t="s">
        <v>262</v>
      </c>
      <c r="B41" s="123">
        <v>3</v>
      </c>
      <c r="C41" s="111">
        <v>74.63</v>
      </c>
      <c r="D41" s="112">
        <f>C41*98/100</f>
        <v>73.1374</v>
      </c>
      <c r="E41" s="112">
        <f>C41*96/100</f>
        <v>71.64479999999999</v>
      </c>
      <c r="F41" s="112">
        <f>C41*93/100</f>
        <v>69.40589999999999</v>
      </c>
      <c r="G41" s="112">
        <f>C41*91/100</f>
        <v>67.91329999999999</v>
      </c>
      <c r="H41" s="86"/>
      <c r="I41" s="84"/>
      <c r="J41" s="84"/>
      <c r="K41" s="84"/>
      <c r="L41" s="84"/>
      <c r="M41" s="86"/>
    </row>
    <row r="42" spans="1:13" ht="32.25" customHeight="1">
      <c r="A42" s="122" t="s">
        <v>263</v>
      </c>
      <c r="B42" s="123">
        <v>3</v>
      </c>
      <c r="C42" s="111">
        <v>74.63</v>
      </c>
      <c r="D42" s="112">
        <f>C42*98/100</f>
        <v>73.1374</v>
      </c>
      <c r="E42" s="112">
        <f>C42*96/100</f>
        <v>71.64479999999999</v>
      </c>
      <c r="F42" s="112">
        <f>C42*93/100</f>
        <v>69.40589999999999</v>
      </c>
      <c r="G42" s="112">
        <f>C42*91/100</f>
        <v>67.91329999999999</v>
      </c>
      <c r="H42" s="86"/>
      <c r="I42" s="84"/>
      <c r="J42" s="84"/>
      <c r="K42" s="84"/>
      <c r="L42" s="84"/>
      <c r="M42" s="86"/>
    </row>
    <row r="43" spans="1:13" ht="29.25" customHeight="1">
      <c r="A43" s="122" t="s">
        <v>264</v>
      </c>
      <c r="B43" s="123">
        <v>3</v>
      </c>
      <c r="C43" s="111">
        <v>74.21</v>
      </c>
      <c r="D43" s="112">
        <f>C43*98/100</f>
        <v>72.72579999999999</v>
      </c>
      <c r="E43" s="112">
        <f>C43*96/100</f>
        <v>71.2416</v>
      </c>
      <c r="F43" s="112">
        <f>C43*93/100</f>
        <v>69.0153</v>
      </c>
      <c r="G43" s="112">
        <f>C43*91/100</f>
        <v>67.5311</v>
      </c>
      <c r="H43" s="86"/>
      <c r="I43" s="84"/>
      <c r="J43" s="84"/>
      <c r="K43" s="84"/>
      <c r="L43" s="84"/>
      <c r="M43" s="86"/>
    </row>
    <row r="44" spans="1:13" ht="12.75">
      <c r="A44" s="122" t="s">
        <v>265</v>
      </c>
      <c r="B44" s="123">
        <v>2.5</v>
      </c>
      <c r="C44" s="111">
        <v>75.8</v>
      </c>
      <c r="D44" s="112">
        <f>C44*98/100</f>
        <v>74.28399999999999</v>
      </c>
      <c r="E44" s="112">
        <f>C44*96/100</f>
        <v>72.76799999999999</v>
      </c>
      <c r="F44" s="112">
        <f>C44*93/100</f>
        <v>70.494</v>
      </c>
      <c r="G44" s="112">
        <f>C44*91/100</f>
        <v>68.97800000000001</v>
      </c>
      <c r="H44" s="119"/>
      <c r="I44" s="119"/>
      <c r="J44" s="119"/>
      <c r="K44" s="119"/>
      <c r="L44" s="119"/>
      <c r="M44" s="119"/>
    </row>
    <row r="45" spans="1:13" ht="37.5" customHeight="1">
      <c r="A45" s="122" t="s">
        <v>266</v>
      </c>
      <c r="B45" s="123">
        <v>3</v>
      </c>
      <c r="C45" s="111">
        <v>80.56</v>
      </c>
      <c r="D45" s="112">
        <f>C45*98/100</f>
        <v>78.9488</v>
      </c>
      <c r="E45" s="112">
        <f>C45*96/100</f>
        <v>77.33760000000001</v>
      </c>
      <c r="F45" s="112">
        <f>C45*93/100</f>
        <v>74.9208</v>
      </c>
      <c r="G45" s="112">
        <f>C45*91/100</f>
        <v>73.3096</v>
      </c>
      <c r="H45" s="119"/>
      <c r="I45" s="119"/>
      <c r="J45" s="119"/>
      <c r="K45" s="119"/>
      <c r="L45" s="119"/>
      <c r="M45" s="119"/>
    </row>
    <row r="46" spans="1:13" ht="34.5" customHeight="1">
      <c r="A46" s="122" t="s">
        <v>267</v>
      </c>
      <c r="B46" s="123">
        <v>3</v>
      </c>
      <c r="C46" s="111">
        <v>81.16</v>
      </c>
      <c r="D46" s="112">
        <f>C46*98/100</f>
        <v>79.5368</v>
      </c>
      <c r="E46" s="112">
        <f>C46*96/100</f>
        <v>77.9136</v>
      </c>
      <c r="F46" s="112">
        <f>C46*93/100</f>
        <v>75.4788</v>
      </c>
      <c r="G46" s="112">
        <f>C46*91/100</f>
        <v>73.8556</v>
      </c>
      <c r="H46" s="119"/>
      <c r="I46" s="119"/>
      <c r="J46" s="119"/>
      <c r="K46" s="119"/>
      <c r="L46" s="119"/>
      <c r="M46" s="119"/>
    </row>
    <row r="47" spans="1:8" ht="36.75" customHeight="1">
      <c r="A47" s="115" t="s">
        <v>268</v>
      </c>
      <c r="B47" s="115"/>
      <c r="C47" s="115"/>
      <c r="D47" s="115"/>
      <c r="E47" s="115"/>
      <c r="F47" s="115"/>
      <c r="G47" s="115"/>
      <c r="H47" s="115"/>
    </row>
    <row r="48" spans="1:7" ht="21" customHeight="1">
      <c r="A48" s="6" t="s">
        <v>4</v>
      </c>
      <c r="B48" s="108" t="s">
        <v>226</v>
      </c>
      <c r="C48" s="108" t="s">
        <v>186</v>
      </c>
      <c r="D48" s="108" t="s">
        <v>187</v>
      </c>
      <c r="E48" s="108" t="s">
        <v>188</v>
      </c>
      <c r="F48" s="108" t="s">
        <v>189</v>
      </c>
      <c r="G48" s="108" t="s">
        <v>190</v>
      </c>
    </row>
    <row r="49" spans="1:7" ht="12.75">
      <c r="A49" s="6"/>
      <c r="B49" s="6"/>
      <c r="C49" s="6"/>
      <c r="D49" s="121">
        <v>0.02</v>
      </c>
      <c r="E49" s="121">
        <v>0.04</v>
      </c>
      <c r="F49" s="121">
        <v>0.07</v>
      </c>
      <c r="G49" s="121">
        <v>0.09</v>
      </c>
    </row>
    <row r="50" spans="1:7" ht="43.5" customHeight="1">
      <c r="A50" s="122" t="s">
        <v>269</v>
      </c>
      <c r="B50" s="116" t="s">
        <v>270</v>
      </c>
      <c r="C50" s="111">
        <v>80.19</v>
      </c>
      <c r="D50" s="112">
        <f>C50*98/100</f>
        <v>78.5862</v>
      </c>
      <c r="E50" s="112">
        <f>C50*96/100</f>
        <v>76.9824</v>
      </c>
      <c r="F50" s="112">
        <f>C50*93/100</f>
        <v>74.5767</v>
      </c>
      <c r="G50" s="112">
        <f>C50*91/100</f>
        <v>72.9729</v>
      </c>
    </row>
    <row r="51" spans="1:7" ht="46.5" customHeight="1">
      <c r="A51" s="122" t="s">
        <v>271</v>
      </c>
      <c r="B51" s="116" t="s">
        <v>270</v>
      </c>
      <c r="C51" s="111">
        <v>80.19</v>
      </c>
      <c r="D51" s="112">
        <f>C51*98/100</f>
        <v>78.5862</v>
      </c>
      <c r="E51" s="112">
        <f>C51*96/100</f>
        <v>76.9824</v>
      </c>
      <c r="F51" s="112">
        <f>C51*93/100</f>
        <v>74.5767</v>
      </c>
      <c r="G51" s="112">
        <f>C51*91/100</f>
        <v>72.9729</v>
      </c>
    </row>
    <row r="52" spans="1:7" ht="44.25" customHeight="1">
      <c r="A52" s="122" t="s">
        <v>272</v>
      </c>
      <c r="B52" s="116" t="s">
        <v>270</v>
      </c>
      <c r="C52" s="111">
        <v>80.19</v>
      </c>
      <c r="D52" s="112">
        <f>C52*98/100</f>
        <v>78.5862</v>
      </c>
      <c r="E52" s="112">
        <f>C52*96/100</f>
        <v>76.9824</v>
      </c>
      <c r="F52" s="112">
        <f>C52*93/100</f>
        <v>74.5767</v>
      </c>
      <c r="G52" s="112">
        <f>C52*91/100</f>
        <v>72.9729</v>
      </c>
    </row>
    <row r="53" spans="1:7" ht="43.5" customHeight="1">
      <c r="A53" s="122" t="s">
        <v>273</v>
      </c>
      <c r="B53" s="116" t="s">
        <v>270</v>
      </c>
      <c r="C53" s="111">
        <v>80.19</v>
      </c>
      <c r="D53" s="112">
        <f>C53*98/100</f>
        <v>78.5862</v>
      </c>
      <c r="E53" s="112">
        <f>C53*96/100</f>
        <v>76.9824</v>
      </c>
      <c r="F53" s="112">
        <f>C53*93/100</f>
        <v>74.5767</v>
      </c>
      <c r="G53" s="112">
        <f>C53*91/100</f>
        <v>72.9729</v>
      </c>
    </row>
    <row r="54" spans="1:7" ht="37.5" customHeight="1">
      <c r="A54" s="122" t="s">
        <v>274</v>
      </c>
      <c r="B54" s="116" t="s">
        <v>270</v>
      </c>
      <c r="C54" s="111">
        <v>80.19</v>
      </c>
      <c r="D54" s="112">
        <f>C54*98/100</f>
        <v>78.5862</v>
      </c>
      <c r="E54" s="112">
        <f>C54*96/100</f>
        <v>76.9824</v>
      </c>
      <c r="F54" s="112">
        <f>C54*93/100</f>
        <v>74.5767</v>
      </c>
      <c r="G54" s="112">
        <f>C54*91/100</f>
        <v>72.9729</v>
      </c>
    </row>
    <row r="55" ht="7.5" customHeight="1"/>
    <row r="56" spans="1:8" ht="12.75">
      <c r="A56" s="40" t="s">
        <v>95</v>
      </c>
      <c r="B56" s="40"/>
      <c r="C56" s="40"/>
      <c r="D56" s="40"/>
      <c r="E56" s="40"/>
      <c r="F56" s="40"/>
      <c r="G56" s="40"/>
      <c r="H56" s="40"/>
    </row>
    <row r="57" spans="1:8" ht="43.5" customHeight="1">
      <c r="A57" s="40" t="s">
        <v>96</v>
      </c>
      <c r="B57" s="40"/>
      <c r="C57" s="39"/>
      <c r="D57" s="39"/>
      <c r="E57" s="39"/>
      <c r="F57" s="39"/>
      <c r="G57" s="39"/>
      <c r="H57" s="39"/>
    </row>
    <row r="58" spans="1:7" ht="44.25" customHeight="1">
      <c r="A58" s="39" t="s">
        <v>98</v>
      </c>
      <c r="B58" s="39"/>
      <c r="C58" s="39"/>
      <c r="D58" s="39"/>
      <c r="E58" s="39"/>
      <c r="F58" s="39"/>
      <c r="G58" s="39"/>
    </row>
    <row r="59" spans="1:7" ht="24.75" customHeight="1">
      <c r="A59" s="39"/>
      <c r="B59" s="39"/>
      <c r="C59" s="39"/>
      <c r="D59" s="39"/>
      <c r="E59" s="39"/>
      <c r="F59" s="39"/>
      <c r="G59" s="39"/>
    </row>
    <row r="60" spans="1:9" ht="18" customHeight="1">
      <c r="A60" s="39"/>
      <c r="B60" s="39"/>
      <c r="C60" s="39"/>
      <c r="D60" s="39"/>
      <c r="E60" s="39"/>
      <c r="F60" s="39"/>
      <c r="G60" s="39"/>
      <c r="H60" s="44"/>
      <c r="I60" s="44"/>
    </row>
    <row r="61" spans="1:9" ht="12.75">
      <c r="A61" s="39"/>
      <c r="B61" s="39"/>
      <c r="C61" s="39"/>
      <c r="D61" s="39"/>
      <c r="E61" s="39"/>
      <c r="F61" s="39"/>
      <c r="G61" s="39"/>
      <c r="H61" s="44"/>
      <c r="I61" s="44"/>
    </row>
    <row r="62" spans="1:9" ht="12.75">
      <c r="A62" s="39"/>
      <c r="B62" s="39"/>
      <c r="C62" s="39"/>
      <c r="D62" s="39"/>
      <c r="E62" s="39"/>
      <c r="F62" s="39"/>
      <c r="G62" s="39"/>
      <c r="H62" s="44"/>
      <c r="I62" s="44"/>
    </row>
    <row r="63" spans="1:9" ht="20.25" customHeight="1">
      <c r="A63" s="39"/>
      <c r="B63" s="39"/>
      <c r="C63" s="39"/>
      <c r="D63" s="39"/>
      <c r="E63" s="39"/>
      <c r="F63" s="44"/>
      <c r="G63" s="44"/>
      <c r="H63" s="44"/>
      <c r="I63" s="44"/>
    </row>
    <row r="65" spans="1:8" ht="13.5" customHeight="1">
      <c r="A65" s="44"/>
      <c r="B65" s="44"/>
      <c r="C65" s="44"/>
      <c r="D65" s="44"/>
      <c r="E65" s="44"/>
      <c r="F65" s="44"/>
      <c r="G65" s="44"/>
      <c r="H65" s="44"/>
    </row>
    <row r="66" spans="1:8" ht="12.75">
      <c r="A66" s="44"/>
      <c r="B66" s="44"/>
      <c r="C66" s="44"/>
      <c r="D66" s="44"/>
      <c r="E66" s="44"/>
      <c r="F66" s="44"/>
      <c r="G66" s="44"/>
      <c r="H66" s="44"/>
    </row>
    <row r="67" spans="1:8" ht="12.75">
      <c r="A67" s="44"/>
      <c r="B67" s="44"/>
      <c r="C67" s="44"/>
      <c r="D67" s="44"/>
      <c r="E67" s="44"/>
      <c r="F67" s="44"/>
      <c r="G67" s="44"/>
      <c r="H67" s="44"/>
    </row>
    <row r="68" spans="1:8" ht="12.75">
      <c r="A68" s="44"/>
      <c r="B68" s="44"/>
      <c r="C68" s="44"/>
      <c r="D68" s="44"/>
      <c r="E68" s="44"/>
      <c r="F68" s="44"/>
      <c r="G68" s="44"/>
      <c r="H68" s="44"/>
    </row>
  </sheetData>
  <sheetProtection selectLockedCells="1" selectUnlockedCells="1"/>
  <mergeCells count="17">
    <mergeCell ref="A1:G1"/>
    <mergeCell ref="A2:G2"/>
    <mergeCell ref="A3:G3"/>
    <mergeCell ref="E5:F5"/>
    <mergeCell ref="A7:G7"/>
    <mergeCell ref="A9:A10"/>
    <mergeCell ref="B9:B10"/>
    <mergeCell ref="C9:C10"/>
    <mergeCell ref="A19:G19"/>
    <mergeCell ref="A21:A22"/>
    <mergeCell ref="B21:B22"/>
    <mergeCell ref="C21:C22"/>
    <mergeCell ref="A47:G47"/>
    <mergeCell ref="A48:A49"/>
    <mergeCell ref="B48:B49"/>
    <mergeCell ref="C48:C49"/>
    <mergeCell ref="A58:A59"/>
  </mergeCells>
  <printOptions/>
  <pageMargins left="0.7875" right="0.7875" top="1.0527777777777778" bottom="1.0527777777777778" header="0.7875" footer="0.7875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Normal="90" zoomScaleSheetLayoutView="100" workbookViewId="0" topLeftCell="A1">
      <selection activeCell="Q15" sqref="Q15"/>
    </sheetView>
  </sheetViews>
  <sheetFormatPr defaultColWidth="12.57421875" defaultRowHeight="12.75"/>
  <cols>
    <col min="1" max="6" width="11.57421875" style="0" customWidth="1"/>
    <col min="7" max="7" width="14.8515625" style="0" customWidth="1"/>
    <col min="8" max="8" width="15.28125" style="0" customWidth="1"/>
    <col min="9" max="9" width="0" style="0" hidden="1" customWidth="1"/>
    <col min="10" max="10" width="19.140625" style="0" customWidth="1"/>
    <col min="11" max="11" width="0" style="0" hidden="1" customWidth="1"/>
    <col min="12" max="12" width="12.28125" style="0" customWidth="1"/>
    <col min="13" max="14" width="11.57421875" style="0" customWidth="1"/>
    <col min="15" max="15" width="14.8515625" style="0" customWidth="1"/>
    <col min="16" max="16384" width="11.57421875" style="0" customWidth="1"/>
  </cols>
  <sheetData>
    <row r="1" spans="1:16" ht="12.75">
      <c r="A1" s="127" t="s">
        <v>275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2.75">
      <c r="A2" s="128"/>
      <c r="B2" s="128"/>
      <c r="C2" s="128"/>
      <c r="D2" s="128"/>
      <c r="E2" s="128"/>
      <c r="F2" s="129" t="s">
        <v>276</v>
      </c>
      <c r="G2" s="129"/>
      <c r="H2" s="129"/>
      <c r="I2" s="129"/>
      <c r="J2" s="129"/>
      <c r="K2" s="129"/>
      <c r="L2" s="129"/>
      <c r="M2" s="128"/>
      <c r="N2" s="128"/>
      <c r="O2" s="128"/>
      <c r="P2" s="128"/>
    </row>
    <row r="3" spans="1:16" ht="12.75">
      <c r="A3" s="130" t="s">
        <v>277</v>
      </c>
      <c r="B3" s="130"/>
      <c r="C3" s="13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2.75">
      <c r="A4" s="131" t="s">
        <v>4</v>
      </c>
      <c r="B4" s="131"/>
      <c r="C4" s="128"/>
      <c r="D4" s="128"/>
      <c r="E4" s="128"/>
      <c r="F4" s="130" t="s">
        <v>278</v>
      </c>
      <c r="G4" s="130"/>
      <c r="H4" s="130" t="s">
        <v>279</v>
      </c>
      <c r="I4" s="128"/>
      <c r="J4" s="130" t="s">
        <v>280</v>
      </c>
      <c r="K4" s="128"/>
      <c r="L4" s="130" t="s">
        <v>281</v>
      </c>
      <c r="M4" s="130"/>
      <c r="N4" s="130" t="s">
        <v>282</v>
      </c>
      <c r="O4" s="130"/>
      <c r="P4" s="128"/>
    </row>
    <row r="5" spans="1:16" ht="12.75">
      <c r="A5" s="130" t="s">
        <v>283</v>
      </c>
      <c r="B5" s="130"/>
      <c r="C5" s="130"/>
      <c r="D5" s="130"/>
      <c r="E5" s="128"/>
      <c r="F5" s="132">
        <v>86.06</v>
      </c>
      <c r="G5" s="132"/>
      <c r="H5" s="132">
        <v>84.34</v>
      </c>
      <c r="I5" s="128"/>
      <c r="J5" s="132">
        <v>82.61</v>
      </c>
      <c r="K5" s="128"/>
      <c r="L5" s="132">
        <v>80.03</v>
      </c>
      <c r="M5" s="132"/>
      <c r="N5" s="132">
        <v>78.3</v>
      </c>
      <c r="O5" s="132"/>
      <c r="P5" s="128"/>
    </row>
    <row r="6" spans="1:16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2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2.75">
      <c r="A8" s="133"/>
      <c r="B8" s="133"/>
      <c r="C8" s="133"/>
      <c r="D8" s="133"/>
      <c r="E8" s="133"/>
      <c r="F8" s="133"/>
      <c r="G8" s="133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2.75">
      <c r="A9" s="133" t="s">
        <v>284</v>
      </c>
      <c r="B9" s="133"/>
      <c r="C9" s="133"/>
      <c r="D9" s="133"/>
      <c r="E9" s="133"/>
      <c r="F9" s="133"/>
      <c r="G9" s="133"/>
      <c r="H9" s="133"/>
      <c r="I9" s="133"/>
      <c r="J9" s="133"/>
      <c r="K9" s="128"/>
      <c r="L9" s="128"/>
      <c r="M9" s="128"/>
      <c r="N9" s="128"/>
      <c r="O9" s="128"/>
      <c r="P9" s="128"/>
    </row>
    <row r="10" spans="1:16" ht="12.75">
      <c r="A10" s="133" t="s">
        <v>285</v>
      </c>
      <c r="B10" s="133"/>
      <c r="C10" s="133"/>
      <c r="D10" s="133"/>
      <c r="E10" s="133"/>
      <c r="F10" s="133"/>
      <c r="G10" s="133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s="3" customFormat="1" ht="12.75">
      <c r="A11" s="133" t="s">
        <v>286</v>
      </c>
      <c r="B11" s="133"/>
      <c r="C11" s="133"/>
      <c r="D11" s="133"/>
      <c r="E11" s="133"/>
      <c r="F11" s="133"/>
      <c r="G11" s="133"/>
      <c r="H11" s="123"/>
      <c r="I11" s="123"/>
      <c r="J11" s="123"/>
      <c r="K11" s="123"/>
      <c r="L11" s="123"/>
      <c r="M11" s="123"/>
      <c r="N11" s="123"/>
      <c r="O11" s="123"/>
      <c r="P11" s="123"/>
    </row>
  </sheetData>
  <sheetProtection selectLockedCells="1" selectUnlockedCells="1"/>
  <mergeCells count="14">
    <mergeCell ref="A1:O1"/>
    <mergeCell ref="F2:L2"/>
    <mergeCell ref="A3:C3"/>
    <mergeCell ref="A4:B4"/>
    <mergeCell ref="F4:G4"/>
    <mergeCell ref="L4:M4"/>
    <mergeCell ref="N4:O4"/>
    <mergeCell ref="A5:D5"/>
    <mergeCell ref="F5:G5"/>
    <mergeCell ref="L5:M5"/>
    <mergeCell ref="N5:O5"/>
    <mergeCell ref="A9:J9"/>
    <mergeCell ref="A10:F10"/>
    <mergeCell ref="A11:C11"/>
  </mergeCells>
  <printOptions/>
  <pageMargins left="0.7875" right="0.7875" top="1.0527777777777778" bottom="1.0527777777777778" header="0.7875" footer="0.7875"/>
  <pageSetup horizontalDpi="300" verticalDpi="300" orientation="portrait" paperSize="9" scale="4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2011-01-28T06:08:00Z</cp:lastPrinted>
  <dcterms:modified xsi:type="dcterms:W3CDTF">2011-12-01T07:47:38Z</dcterms:modified>
  <cp:category/>
  <cp:version/>
  <cp:contentType/>
  <cp:contentStatus/>
  <cp:revision>1</cp:revision>
</cp:coreProperties>
</file>