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5" windowWidth="15120" windowHeight="7410" tabRatio="917" firstSheet="10" activeTab="10"/>
  </bookViews>
  <sheets>
    <sheet name="5 ДЕК $" sheetId="1" state="hidden" r:id="rId1"/>
    <sheet name="3 января РБ" sheetId="2" state="hidden" r:id="rId2"/>
    <sheet name="3 января маг" sheetId="3" state="hidden" r:id="rId3"/>
    <sheet name="3 января Деспина" sheetId="4" state="hidden" r:id="rId4"/>
    <sheet name="22декРФ" sheetId="5" state="hidden" r:id="rId5"/>
    <sheet name="22декРФ4%" sheetId="6" state="hidden" r:id="rId6"/>
    <sheet name="22декРФВыст4%" sheetId="7" state="hidden" r:id="rId7"/>
    <sheet name="22 дек5%" sheetId="8" state="hidden" r:id="rId8"/>
    <sheet name="РФ+10" sheetId="9" state="hidden" r:id="rId9"/>
    <sheet name="США+10" sheetId="10" state="hidden" r:id="rId10"/>
    <sheet name="прайс от 10 дек" sheetId="11" r:id="rId11"/>
    <sheet name="Костюков" sheetId="12" state="hidden" r:id="rId12"/>
  </sheets>
  <externalReferences>
    <externalReference r:id="rId15"/>
  </externalReferences>
  <definedNames>
    <definedName name="_xlnm.Print_Titles" localSheetId="4">'22декРФ'!$1:$3</definedName>
    <definedName name="_xlnm.Print_Titles" localSheetId="3">'3 января Деспина'!$1:$3</definedName>
    <definedName name="_xlnm.Print_Titles" localSheetId="2">'3 января маг'!$1:$3</definedName>
    <definedName name="_xlnm.Print_Titles" localSheetId="1">'3 января РБ'!$7:$9</definedName>
    <definedName name="_xlnm.Print_Titles" localSheetId="0">'5 ДЕК $'!$1:$3</definedName>
    <definedName name="_xlnm.Print_Titles" localSheetId="10">'прайс от 10 дек'!$2:$3</definedName>
    <definedName name="_xlnm.Print_Titles" localSheetId="8">'РФ+10'!$1:$4</definedName>
    <definedName name="_xlnm.Print_Titles" localSheetId="9">'США+10'!$1:$2</definedName>
    <definedName name="_xlnm.Print_Area" localSheetId="1">'3 января РБ'!$A$2:$H$153</definedName>
    <definedName name="_xlnm.Print_Area" localSheetId="10">'прайс от 10 дек'!$A$1:$K$260</definedName>
  </definedNames>
  <calcPr fullCalcOnLoad="1" refMode="R1C1"/>
</workbook>
</file>

<file path=xl/sharedStrings.xml><?xml version="1.0" encoding="utf-8"?>
<sst xmlns="http://schemas.openxmlformats.org/spreadsheetml/2006/main" count="4844" uniqueCount="580">
  <si>
    <t>Утверждаю</t>
  </si>
  <si>
    <t>Директор коммунального</t>
  </si>
  <si>
    <t xml:space="preserve">производственного унитарного предприятия </t>
  </si>
  <si>
    <t>"Калинковичский мебельный комбинат"</t>
  </si>
  <si>
    <t>____________________________Полуян А.А.</t>
  </si>
  <si>
    <t xml:space="preserve"> </t>
  </si>
  <si>
    <t>№</t>
  </si>
  <si>
    <t>Наименование продукции</t>
  </si>
  <si>
    <t>Артикул</t>
  </si>
  <si>
    <t>Отпускная цена франко-склад предприятия</t>
  </si>
  <si>
    <t>Отпускная цена франко-назначение</t>
  </si>
  <si>
    <t>Цена без НДС</t>
  </si>
  <si>
    <t>Цена с НДС</t>
  </si>
  <si>
    <t>Набор мебели для жилой комнаты "Орфей-11" КМК 0364, в т.ч.</t>
  </si>
  <si>
    <t>МДФ</t>
  </si>
  <si>
    <t>-шкаф комбинированный с витриной "Л" КМК 0364.1,                               -шкаф комбинированный с витриной "П" КМК 0364.2</t>
  </si>
  <si>
    <t>-шкаф для одежды "2Д" КМК 0364.3</t>
  </si>
  <si>
    <t>-шкаф для одежды "Угловой" КМК 0364.4</t>
  </si>
  <si>
    <t>- полка "Угловая Л" КМК 0364.5, полка "Угловая П" КМК 0364.6</t>
  </si>
  <si>
    <t>Набор мебели для жилой комнаты "Орфей-12" КМК 0365, в т.ч.</t>
  </si>
  <si>
    <t>-шкаф витрина "Л"КМК 0365.3, шкаф витрина "П" КМК 0365.4</t>
  </si>
  <si>
    <t>Шкаф комбинированный  " Орфей-1" КМК 0149 КМК 0149/1</t>
  </si>
  <si>
    <t>Набор корпусной мебели " Орфей-2"  КМК 0150</t>
  </si>
  <si>
    <t>Шкаф комбинированный " Орфей-3" КМК 0151/1 с однод.шкаф</t>
  </si>
  <si>
    <t>Набор корпусной мебели " Орфей-4"  КМК 0152</t>
  </si>
  <si>
    <t>Шкаф комбинированный " Орфей-5" КМК 0153 КМК 0153/1</t>
  </si>
  <si>
    <t>Шкаф комбинированный " Орфей-5" КМК 0153-01 угловой</t>
  </si>
  <si>
    <t>Полка "Трапеция" КМК 0319.9-01</t>
  </si>
  <si>
    <t xml:space="preserve">Шкаф комбинированный Орфей-5 КМК 0153 лакобель </t>
  </si>
  <si>
    <t>Шкаф комбинированный Орфей-5 КМК 0153 лакобель+зеркала</t>
  </si>
  <si>
    <t>Набор корпусной мебели " Орфей-6"  КМК 0154</t>
  </si>
  <si>
    <t>Шкаф комбинированный " Орфей -7"  КМК 073 КМК 073/1</t>
  </si>
  <si>
    <t>Стеллаж " 013-01"  КМК 095-01</t>
  </si>
  <si>
    <t>Стеллаж " 013" КМК 095 лакобель</t>
  </si>
  <si>
    <t>Шкаф комбинированный "Токио-1" КМК 0350</t>
  </si>
  <si>
    <t>Шкаф комбинированный "Токио-2" КМК 0350-01</t>
  </si>
  <si>
    <t>Шкаф комбинированный "Токио-3" КМК 0350-02</t>
  </si>
  <si>
    <t>Набор мебели "Талисман" КМК 0321</t>
  </si>
  <si>
    <t>Набор мебели "Венера" КМК 0140 с зеркалами,  в т.ч.</t>
  </si>
  <si>
    <t xml:space="preserve"> -шкаф КМК 041 из н-ра мебели  "Венера" КМК 0140 с зеркалами</t>
  </si>
  <si>
    <t xml:space="preserve"> -комод "04"  КМК 0192 из н-ра мебели "Венера" КМК 0140</t>
  </si>
  <si>
    <t xml:space="preserve">  -комод КМК 0312.4 "Венера-3" </t>
  </si>
  <si>
    <t xml:space="preserve">  -тумба прикроватная КМК 043</t>
  </si>
  <si>
    <t xml:space="preserve"> -шкаф для одежды "Венера 3Д" КМК 0354</t>
  </si>
  <si>
    <t>Шкаф для одежды " С зеркалом"  КМК 037.1-01</t>
  </si>
  <si>
    <t>Кровать " 1400-1" без матраца КМК 047-1</t>
  </si>
  <si>
    <t>Комод "02"  КМК 0190</t>
  </si>
  <si>
    <t>Набор мебели "Магия" КМК 0363, в т.ч.</t>
  </si>
  <si>
    <t>- кровать "Круглая" КМК 0363.3</t>
  </si>
  <si>
    <t>- шкаф "Радиусный 2Д" КМК 0363.1</t>
  </si>
  <si>
    <t>ХДФ</t>
  </si>
  <si>
    <t>- кровать "1600 Магия" КМК 0363.7</t>
  </si>
  <si>
    <t>- комод "Магия" КМК 0363.9</t>
  </si>
  <si>
    <t>- шкаф для одежды "Магия" КМК 0363.6</t>
  </si>
  <si>
    <t>- тумба "Магия" КМК 0363.8</t>
  </si>
  <si>
    <t>Набор мебели  "Орхидея" КМК 0368, в т.ч.</t>
  </si>
  <si>
    <t>- кровать "1600 Орхидея" КМК 0368.2</t>
  </si>
  <si>
    <t>- комод "Орхидея 2Д5Я" КМК 0368.3</t>
  </si>
  <si>
    <t>- тумба "Орхидея" КМК 0368.5</t>
  </si>
  <si>
    <t>- шкаф для одежды "Орхидея" КМК 0368.1 (4Д)</t>
  </si>
  <si>
    <t>Модульная система "Клеопатра" КМК 0320, в т.ч.</t>
  </si>
  <si>
    <t xml:space="preserve"> - шкаф "1ДП" КМК 0320.1</t>
  </si>
  <si>
    <t xml:space="preserve"> - шкаф "Угловой" КМК 0320.2</t>
  </si>
  <si>
    <t xml:space="preserve"> - шкаф для одежды "1Д" КМК 0320.3</t>
  </si>
  <si>
    <t xml:space="preserve"> - шкаф "2ДП" КМК 0320.8</t>
  </si>
  <si>
    <t xml:space="preserve"> - полка "Угловая Б" КМК 0320.4</t>
  </si>
  <si>
    <t xml:space="preserve"> - комод "07" КМК 0320.6</t>
  </si>
  <si>
    <t xml:space="preserve"> - комод "С приставкой" КМК 0320.12</t>
  </si>
  <si>
    <t xml:space="preserve"> - шкаф комбинированный "3Д" КМК 0320.9</t>
  </si>
  <si>
    <t xml:space="preserve"> - шкаф для одежды "4Д" КМК 0320.10</t>
  </si>
  <si>
    <t xml:space="preserve"> - кровать "М 1400" КМК 0320.13</t>
  </si>
  <si>
    <t xml:space="preserve"> - кровать "М 1600" КМК 0320.14</t>
  </si>
  <si>
    <t xml:space="preserve"> - кровать "М 800" КМК 0320.11 с ящиками</t>
  </si>
  <si>
    <t xml:space="preserve"> -тумба прикроватная "2Я" КМК 0320.15</t>
  </si>
  <si>
    <t>Модульная система "Молодежный" КМК 0322, в т.ч.</t>
  </si>
  <si>
    <t xml:space="preserve"> -шкаф комбинированный "Двухсторонний" КМК 0322.1</t>
  </si>
  <si>
    <t xml:space="preserve"> -кровать "800-01" КМК 0322.4</t>
  </si>
  <si>
    <t xml:space="preserve"> -полка "№038" КМК 0322.2</t>
  </si>
  <si>
    <t xml:space="preserve"> -полка "№039" КМК 0322.3</t>
  </si>
  <si>
    <t xml:space="preserve"> -стол для компьютера "03" КМК 0200</t>
  </si>
  <si>
    <t>Набор мебели для жилой комнаты , в т.ч.</t>
  </si>
  <si>
    <t xml:space="preserve"> - кровать "800-01 Луна" КМК 0322.4-01</t>
  </si>
  <si>
    <t xml:space="preserve"> - шкаф для одежды "Двухстворчатый" КМК 036</t>
  </si>
  <si>
    <t xml:space="preserve"> - комод "03" КМК 0191</t>
  </si>
  <si>
    <t xml:space="preserve"> - стол для компьютера "№2" КМК 0323</t>
  </si>
  <si>
    <t xml:space="preserve"> - полка "Пальма" КМК 0324</t>
  </si>
  <si>
    <t xml:space="preserve">  - полка "Тучка 600" </t>
  </si>
  <si>
    <t>Набор мебели для жилой комнаты "Молодежный" КМК 0310, в т.ч.</t>
  </si>
  <si>
    <t xml:space="preserve"> -шкаф " № 1" КМК 057</t>
  </si>
  <si>
    <t xml:space="preserve"> -шкаф " № 2" КМК 058</t>
  </si>
  <si>
    <t xml:space="preserve"> -кровать ( с ящиками) "800" без матраца КМК 0302</t>
  </si>
  <si>
    <t xml:space="preserve"> -стол для компьютера "05" КМК 0202</t>
  </si>
  <si>
    <t xml:space="preserve">  -комод "02"  КМК 0190</t>
  </si>
  <si>
    <t xml:space="preserve"> -шкаф "04" КМК 0180  с зеркалом</t>
  </si>
  <si>
    <t xml:space="preserve"> -шкаф "04" КМК 0180 без зеркала</t>
  </si>
  <si>
    <t xml:space="preserve"> -шкаф "06" КМК 0182 с зеркалом</t>
  </si>
  <si>
    <t xml:space="preserve"> -шкаф "06" КМК 0182 без зеркала</t>
  </si>
  <si>
    <t xml:space="preserve"> -полка "№14"  КМК 016</t>
  </si>
  <si>
    <t xml:space="preserve"> -полка " №25"  КМК 0114</t>
  </si>
  <si>
    <t xml:space="preserve"> -полка " №26"  КМК 0115</t>
  </si>
  <si>
    <t xml:space="preserve"> -стол для компьютера "04" КМК 0201</t>
  </si>
  <si>
    <t>Набор мебели для жилой комнаты "Фантазия" КМК 0361:</t>
  </si>
  <si>
    <t xml:space="preserve"> - шкаф для одежды "Угловой Б" КМК 0361.1</t>
  </si>
  <si>
    <t xml:space="preserve"> - шкаф для одежды "Угловой М" КМК 0361.2</t>
  </si>
  <si>
    <t xml:space="preserve"> - шкаф с витриной КМК 0361.3</t>
  </si>
  <si>
    <t xml:space="preserve"> - кровать "С тумбой" КМК 0361.7</t>
  </si>
  <si>
    <t xml:space="preserve"> - стол для компьютера "Угловой" КМК 0361.10</t>
  </si>
  <si>
    <t xml:space="preserve"> - тумба "С ящиками" КМК 0361.11</t>
  </si>
  <si>
    <t xml:space="preserve"> - тумба "С дверью и ящиками" КМК 0361.12</t>
  </si>
  <si>
    <t xml:space="preserve"> - шкаф для одежды "1Д" КМК 0361.17 </t>
  </si>
  <si>
    <t xml:space="preserve"> - шкаф для одежды "2Д" КМК 0361.18</t>
  </si>
  <si>
    <t xml:space="preserve"> - комод КМК 0361.19</t>
  </si>
  <si>
    <t xml:space="preserve"> - комод "4Я" КМК 0361.20</t>
  </si>
  <si>
    <t xml:space="preserve"> - полка "Угловая Б" КМК 0361.21</t>
  </si>
  <si>
    <t xml:space="preserve"> - кровать двухъярусная "Ф3" КМК 0361.24</t>
  </si>
  <si>
    <t>Набор мебели для жил. Комн. " Альфа-3" КМК 0241 без матраца</t>
  </si>
  <si>
    <t>Кровать двухъярусная "01" без матраца  КМК 0251</t>
  </si>
  <si>
    <t>Кровать двухъярусная "02" без матраца  КМК 0252</t>
  </si>
  <si>
    <t>Кровать двухъярусная " 03" без матраца  КМК 0253</t>
  </si>
  <si>
    <t>Кровать двухъярусная " 05" без матраца  КМК 0255</t>
  </si>
  <si>
    <t>Набор мебели для жилой комнаты "Дельфин" КМК 0371, в т.ч.</t>
  </si>
  <si>
    <t>- шкаф "Дельфин" КМК 0371.1 (2Д)</t>
  </si>
  <si>
    <t>- кровать "Дельфин" КМК 0371.2</t>
  </si>
  <si>
    <t>- комод "Дельфин" КМК 0371.3</t>
  </si>
  <si>
    <t>Набор мебели для жилой комнаты "Веселый поезд" КМК 0362</t>
  </si>
  <si>
    <t xml:space="preserve"> - кровать "ВП" КМК 0362.1 </t>
  </si>
  <si>
    <t>Шкаф комбинированный "Уют-7" КМК 0123 КМК 0123/1</t>
  </si>
  <si>
    <t>Шкаф "Ассоль" КМК 0370</t>
  </si>
  <si>
    <t>Тумба "Ассоль" КМК 0375</t>
  </si>
  <si>
    <t>Справочно:</t>
  </si>
  <si>
    <t>ОЦ</t>
  </si>
  <si>
    <t>Наценка</t>
  </si>
  <si>
    <t>СОЦ без НДС</t>
  </si>
  <si>
    <t>Цена с    НДС</t>
  </si>
  <si>
    <t xml:space="preserve">Матрац 1950*900 "Комфорт 301" </t>
  </si>
  <si>
    <t xml:space="preserve">Матрац ф2050 "Элит 501" </t>
  </si>
  <si>
    <t>Панно на стену КМК 054-01</t>
  </si>
  <si>
    <t xml:space="preserve"> - комод "ВП" КМК 0362.3</t>
  </si>
  <si>
    <t>Матрац 1860*800 "Комфорт 301" (кровать двухъярусная 01,02,03,05, Дельфин, ВП)</t>
  </si>
  <si>
    <t>Матрац 1950*800 "Комфорт 301" (кровать М800, 800 с ящ.,"Альфа-3")</t>
  </si>
  <si>
    <t>Матрац 1950*1600 "Комфорт 301" (кровать М1600, Орхидея, Магия, Венера)</t>
  </si>
  <si>
    <t>Матрац 1950*1400 "Комфорт 301" (кровать М1400, 1400-01)</t>
  </si>
  <si>
    <t>Шкаф "Ассоль-купе" КМК 0369-01 с ящ. "Аллигатор купер"</t>
  </si>
  <si>
    <t>Шкаф "Ассоль-купе" КМК 0369-01 с ящ. "Лакобель"</t>
  </si>
  <si>
    <t>СОЦ ФС без НДС</t>
  </si>
  <si>
    <t>Наценка, %</t>
  </si>
  <si>
    <t>СОЦ с наценкой</t>
  </si>
  <si>
    <t>СОЦ с НДС</t>
  </si>
  <si>
    <t>СОЦ ФН без НДС</t>
  </si>
  <si>
    <t>Набор мебели "Венера",  в т.ч.</t>
  </si>
  <si>
    <t xml:space="preserve"> -кровать "1600 Венера" КМК 0360</t>
  </si>
  <si>
    <t>Цена на 31.05</t>
  </si>
  <si>
    <t>-шкаф комбинированный с витриной "Л" КМК 0364.1,                                      - шкаф комбинированный с витриной "П" КМК 0364.2</t>
  </si>
  <si>
    <t>-шкаф комбинированный "С тумбой П" КМК 0365.1,                                         -шкаф комбинированный "С тумбой Л" КМК 0365.2</t>
  </si>
  <si>
    <t xml:space="preserve"> - кровать "ВП" КМК 0362.1  </t>
  </si>
  <si>
    <t>Шкаф комбинированный "Орфей-12" КМК 0326-01 (Без МДФ)</t>
  </si>
  <si>
    <t>Шкаф комбинированный "Орфей-11" КМК 0311 (Без МДФ)</t>
  </si>
  <si>
    <t>цена без НДС</t>
  </si>
  <si>
    <t>цена с НДС</t>
  </si>
  <si>
    <t>Отпускная цена франко-назначения</t>
  </si>
  <si>
    <t>- шкаф с витриной "Дельфин" КМК 0371.5</t>
  </si>
  <si>
    <t>Отпускная цена франко-назначения 5%</t>
  </si>
  <si>
    <t>Шкаф комбинированный "Фаворит-1" КМК 0373</t>
  </si>
  <si>
    <t xml:space="preserve">  -комод КМК 0312.4 "Венера-3" со стеклами</t>
  </si>
  <si>
    <t xml:space="preserve">Шкаф комбинированный "Южная ночь TV2" </t>
  </si>
  <si>
    <t xml:space="preserve">Шкаф комбинированный "Южная ночь TV1" </t>
  </si>
  <si>
    <t>Шкаф "Ассоль-купе" КМК 0369-01 с ящ. "Перламутр"</t>
  </si>
  <si>
    <t xml:space="preserve">  -комод "Венера-03"  КМК 0312.4 со стеклоизделиями</t>
  </si>
  <si>
    <t xml:space="preserve"> -комод "04"  КМК 0192 </t>
  </si>
  <si>
    <t xml:space="preserve"> -кровать "900" КМК 0356 (Венера)</t>
  </si>
  <si>
    <t xml:space="preserve">  -кровать "900" КМК 0356 (Венера)</t>
  </si>
  <si>
    <t>- кровать "900-01" КМК 0357 (Магия)</t>
  </si>
  <si>
    <t>- полка "Трапеция" КМК 0319.9-01</t>
  </si>
  <si>
    <t>- шкаф "04" КМК 0180 (фотопечать Дельфин)</t>
  </si>
  <si>
    <t>- шкаф "06" КМК 0182 (фотопечать Дельфин)</t>
  </si>
  <si>
    <t>-шкаф комбинированный "С тумбой П" КМК 0365.1,                               - шкаф комбинированный "С тумбой Л" КМК 0365.2</t>
  </si>
  <si>
    <t>- стол для компьютера "Дельфин" КМК 0371.4</t>
  </si>
  <si>
    <t>- кровать двухъярусная "Фреш" КМК 0372</t>
  </si>
  <si>
    <t>Шкаф комбинированный "Орфей-11" КМК 0311 (без МДФ)</t>
  </si>
  <si>
    <t>Фасад</t>
  </si>
  <si>
    <t>согласования отпускных цен на товары между</t>
  </si>
  <si>
    <t>коммунальным производственным унитарным предприятием</t>
  </si>
  <si>
    <t xml:space="preserve"> "Калинковичский мебельный комбинат", РБ, г.Калинковичи  и  </t>
  </si>
  <si>
    <t xml:space="preserve">                                Поставщик:</t>
  </si>
  <si>
    <t>Покупатель:</t>
  </si>
  <si>
    <t xml:space="preserve"> Коммунальное производственное  унитарное предприятие</t>
  </si>
  <si>
    <t>"Калинковичский мебельный комбинат", РБ, г. Калинковичи</t>
  </si>
  <si>
    <t xml:space="preserve">              Директор                         А.А. Полуян</t>
  </si>
  <si>
    <t>Шкаф комбинированный "Южная ночь TV2" МДФ</t>
  </si>
  <si>
    <t>Шкаф комбинированный "Южная ночь TV1" МДФ</t>
  </si>
  <si>
    <t>Шкаф комбинированный "Южная ночь TV2" ДСП</t>
  </si>
  <si>
    <t>ДСП</t>
  </si>
  <si>
    <t>Шкаф комбинированный "Южная ночь TV1" ДСП</t>
  </si>
  <si>
    <t>Отпускная цена франко-назначения без НДС</t>
  </si>
  <si>
    <t>% скидки</t>
  </si>
  <si>
    <t>Отпускная цена без НДС со скидкой</t>
  </si>
  <si>
    <t>Протокол № ___ от 6.12.2011 г.</t>
  </si>
  <si>
    <t>Индивидуальный предприниматель Костюков Ю.А., РФ, г. Миллерово</t>
  </si>
  <si>
    <t>ИП Костюков Ю.А,</t>
  </si>
  <si>
    <t>РФ, г.Миллерово</t>
  </si>
  <si>
    <t xml:space="preserve"> -шкаф КМК 041 с зеркалами</t>
  </si>
  <si>
    <t>12С601431</t>
  </si>
  <si>
    <t>12С581431</t>
  </si>
  <si>
    <t>12С591431</t>
  </si>
  <si>
    <t>12С611431</t>
  </si>
  <si>
    <t>12С621431</t>
  </si>
  <si>
    <t>12С631431</t>
  </si>
  <si>
    <t>12С641431</t>
  </si>
  <si>
    <t>12С651431</t>
  </si>
  <si>
    <t>12С661431</t>
  </si>
  <si>
    <t>12С671431</t>
  </si>
  <si>
    <t>12С681431</t>
  </si>
  <si>
    <t>12С691431</t>
  </si>
  <si>
    <t>12С471431</t>
  </si>
  <si>
    <t>12С481431</t>
  </si>
  <si>
    <t>12С491431</t>
  </si>
  <si>
    <t>12С501431</t>
  </si>
  <si>
    <t>12С511431</t>
  </si>
  <si>
    <t>12С521431</t>
  </si>
  <si>
    <t>12С441431</t>
  </si>
  <si>
    <t>12С461431</t>
  </si>
  <si>
    <t>12С421431</t>
  </si>
  <si>
    <t>12С431431</t>
  </si>
  <si>
    <t>12С451431</t>
  </si>
  <si>
    <t>12С231431</t>
  </si>
  <si>
    <t>12С361431</t>
  </si>
  <si>
    <t>12С201431</t>
  </si>
  <si>
    <t>12С371431</t>
  </si>
  <si>
    <t>12С381431</t>
  </si>
  <si>
    <t>12С391431</t>
  </si>
  <si>
    <t>12С401431</t>
  </si>
  <si>
    <t>12С411431</t>
  </si>
  <si>
    <t>12С101431</t>
  </si>
  <si>
    <t>12С111431</t>
  </si>
  <si>
    <t>12С781431</t>
  </si>
  <si>
    <t>12С791431</t>
  </si>
  <si>
    <t>12С821431</t>
  </si>
  <si>
    <t>12С831431</t>
  </si>
  <si>
    <t>12С841431</t>
  </si>
  <si>
    <t>12С851431</t>
  </si>
  <si>
    <t>12С861431</t>
  </si>
  <si>
    <t>12С871431</t>
  </si>
  <si>
    <t>12С881431</t>
  </si>
  <si>
    <t>12С891431</t>
  </si>
  <si>
    <t>12С901431</t>
  </si>
  <si>
    <t>12С911431</t>
  </si>
  <si>
    <t>12С921431</t>
  </si>
  <si>
    <t>12С931431</t>
  </si>
  <si>
    <t>12С941431</t>
  </si>
  <si>
    <t>12С951431</t>
  </si>
  <si>
    <t>12С961431</t>
  </si>
  <si>
    <t>12С971431</t>
  </si>
  <si>
    <t>12С981431</t>
  </si>
  <si>
    <t>12С991431</t>
  </si>
  <si>
    <t>12С1001431</t>
  </si>
  <si>
    <t>12С1011431</t>
  </si>
  <si>
    <t>12С1021431</t>
  </si>
  <si>
    <t>12С1031431</t>
  </si>
  <si>
    <t>12С1041431</t>
  </si>
  <si>
    <t>12С1051431</t>
  </si>
  <si>
    <t>12С1061431</t>
  </si>
  <si>
    <t>12С1071431</t>
  </si>
  <si>
    <t>12С1081431</t>
  </si>
  <si>
    <t>12С1091431</t>
  </si>
  <si>
    <t>12С1101431</t>
  </si>
  <si>
    <t>12С1111431</t>
  </si>
  <si>
    <t>12С1121431</t>
  </si>
  <si>
    <t>12С1131431</t>
  </si>
  <si>
    <t>12С1141431</t>
  </si>
  <si>
    <t>12С1151431</t>
  </si>
  <si>
    <t>12С1161431</t>
  </si>
  <si>
    <t>12С1171431</t>
  </si>
  <si>
    <t>12С1181431</t>
  </si>
  <si>
    <t>12С1191431</t>
  </si>
  <si>
    <t>12С1201431</t>
  </si>
  <si>
    <t>12С1211431</t>
  </si>
  <si>
    <t>12С1221431</t>
  </si>
  <si>
    <t>12С1231431</t>
  </si>
  <si>
    <t>12С1241431</t>
  </si>
  <si>
    <t>12С1251431</t>
  </si>
  <si>
    <t>12С1261431</t>
  </si>
  <si>
    <t>12С1281431</t>
  </si>
  <si>
    <t>12С1291431</t>
  </si>
  <si>
    <t>12С1301431</t>
  </si>
  <si>
    <t>12С1311431</t>
  </si>
  <si>
    <t>12С1321431</t>
  </si>
  <si>
    <t>12С1331431</t>
  </si>
  <si>
    <t>12С1341431</t>
  </si>
  <si>
    <t>12С1351431</t>
  </si>
  <si>
    <t>12С1361431</t>
  </si>
  <si>
    <t>12С1371431</t>
  </si>
  <si>
    <t>12С1381431</t>
  </si>
  <si>
    <t>12С1391431</t>
  </si>
  <si>
    <t>12С1401431</t>
  </si>
  <si>
    <t>12С1411431</t>
  </si>
  <si>
    <t>12С1421431</t>
  </si>
  <si>
    <t>12С1431431</t>
  </si>
  <si>
    <t>12С1441431</t>
  </si>
  <si>
    <t>12С1451431</t>
  </si>
  <si>
    <t>12С1461431</t>
  </si>
  <si>
    <t>12С1471431</t>
  </si>
  <si>
    <t>12С311431</t>
  </si>
  <si>
    <t>12С211431</t>
  </si>
  <si>
    <t>12С141431</t>
  </si>
  <si>
    <t>12С081431</t>
  </si>
  <si>
    <t>12С091431</t>
  </si>
  <si>
    <t>12С321431</t>
  </si>
  <si>
    <t>12С331431</t>
  </si>
  <si>
    <t>12С341431</t>
  </si>
  <si>
    <t>12С351431</t>
  </si>
  <si>
    <t>12С151431</t>
  </si>
  <si>
    <t>12С021431</t>
  </si>
  <si>
    <t>12С041431</t>
  </si>
  <si>
    <t>12С051431</t>
  </si>
  <si>
    <t>12С221431</t>
  </si>
  <si>
    <t>12С171431</t>
  </si>
  <si>
    <t>12С181431</t>
  </si>
  <si>
    <t>12С191431</t>
  </si>
  <si>
    <t>12С811431</t>
  </si>
  <si>
    <t>ДСПЛ</t>
  </si>
  <si>
    <t>Отпускная цена франко-назначения 4% ж/д</t>
  </si>
  <si>
    <t>шкаф для одежды " С зеркалом"  КМК 037.1-01</t>
  </si>
  <si>
    <t>полка "Угловая Л" КМК 0364.5</t>
  </si>
  <si>
    <t>полка "Угловая П" КМК 0364.6</t>
  </si>
  <si>
    <t>Размеры матрасов:</t>
  </si>
  <si>
    <t>Шкаф комбинированный "Романтик" КМК 0396</t>
  </si>
  <si>
    <t>шкаф "Соблазн-купе" КМК 0397.1</t>
  </si>
  <si>
    <t>стол туалетный "Королева" КМК 0387.9</t>
  </si>
  <si>
    <t>стол туалетный "Магия 5Я" КМК 0398</t>
  </si>
  <si>
    <t>шкаф для одежды "2Д" КМК 0364.3</t>
  </si>
  <si>
    <t>шкаф комбинированный с витриной "П" КМК 0364.2(бел)</t>
  </si>
  <si>
    <t>шкаф для одежды "Угловой" КМК 0364.4 (бел)</t>
  </si>
  <si>
    <t xml:space="preserve"> шкаф комбинированный с витриной "П" КМК 0364.2</t>
  </si>
  <si>
    <t>Набор мебели "Джульетта"</t>
  </si>
  <si>
    <t>Шкаф комбинированный "Престиж" КМК 0404</t>
  </si>
  <si>
    <t>зеркало настенное "Джульетта" КМК 0399.4</t>
  </si>
  <si>
    <t>Кровать "Лагуна 3" КМК 0410</t>
  </si>
  <si>
    <t>Шкаф комбинированный "Нежность" КМК 0412</t>
  </si>
  <si>
    <t>Шкаф "Дива 2Д" КМК 0406.1</t>
  </si>
  <si>
    <t>Стол журнальный №2 КМК 0418</t>
  </si>
  <si>
    <t>Стол журнальный №4 КМК 0420</t>
  </si>
  <si>
    <t>Стол журнальный №5 КМК 0421</t>
  </si>
  <si>
    <t>Стол журнальный №8 КМК 0102</t>
  </si>
  <si>
    <t>Шкаф комбинированный "Уют 9" КМК 0411</t>
  </si>
  <si>
    <t>шкаф комбинированный "С тумбой П" КМК 0365.1</t>
  </si>
  <si>
    <t xml:space="preserve">шкаф комбинированный "С тумбой Л" КМК 0365.2                 </t>
  </si>
  <si>
    <t xml:space="preserve">шкаф комбинированный с витриной "Л" КМК 0364.1                  </t>
  </si>
  <si>
    <t>шкаф для одежды "Угловой" КМК 0364.4</t>
  </si>
  <si>
    <t xml:space="preserve">шкаф комбинированный с витриной "Л" КМК 0364.1(бел)                                                    </t>
  </si>
  <si>
    <t>Набор мебели "Багира" КМК  0407, в т.ч.</t>
  </si>
  <si>
    <t>тумба под ТВ "Багира" КМК 0407.2</t>
  </si>
  <si>
    <t>полка "Багира" КМК 0407.5</t>
  </si>
  <si>
    <t>комод "Багира" КМК 0407.3</t>
  </si>
  <si>
    <t>шкаф с витриной "Багира" КМК 0407.1</t>
  </si>
  <si>
    <t>тумба "Невеста" КМК 0389</t>
  </si>
  <si>
    <t>тумба "Невеста 2" КМК 0394.5</t>
  </si>
  <si>
    <t>шкаф с Витриной "Невеста 1" КМК 0394.2</t>
  </si>
  <si>
    <t>шкаф с Витриной "Невеста 2" КМК 0394.3</t>
  </si>
  <si>
    <t>шкаф для одежды "Невеста 2Д" КМК 0394.1</t>
  </si>
  <si>
    <t>Шкаф комбинированный " Орфей-3" КМК 0151</t>
  </si>
  <si>
    <t xml:space="preserve">Шкаф комбинированный " Орфей-5" КМК 0153 </t>
  </si>
  <si>
    <t>Шкаф комбинированный " Орфей-5"  КМК 0153/1</t>
  </si>
  <si>
    <t>Набор мебели "Талисман" КМК 0321 ясень+родос+тик</t>
  </si>
  <si>
    <t>Тумба "Луна 1" КМК 0395 тополь+орех</t>
  </si>
  <si>
    <t>Шкаф комбинированный  "Луна" КМК 0391</t>
  </si>
  <si>
    <t>Шкаф комбинированный "Фаворит-1" КМК 0373 тополь</t>
  </si>
  <si>
    <t>Стеллаж " 013-01"  КМК 095-01 орех лион</t>
  </si>
  <si>
    <t>Стеллаж " 013" КМК 095 лакобель ясень</t>
  </si>
  <si>
    <t>Шкаф "Ассоль" КМК 0370 белый перламутр</t>
  </si>
  <si>
    <t>Шкаф комбинированный "Уют-7" КМК 0123 ясень+орех</t>
  </si>
  <si>
    <t>Шкаф комбинированный "Уют-7" КМК 0123/1 ясень+орех</t>
  </si>
  <si>
    <t>Набор мебели "Комфорт" КМК 0415, в т.ч.</t>
  </si>
  <si>
    <t>шкаф настенный "Комфорт с зеркалом" КМК 0415.8</t>
  </si>
  <si>
    <t>вешалка "Комфорт 600" КМК 0415.3</t>
  </si>
  <si>
    <t>шкаф "Комфорт с зеркалом" КМК 0415.1</t>
  </si>
  <si>
    <t>тумба "Комфорт для  обуви" КМК 0415.9</t>
  </si>
  <si>
    <t>шкаф для одежды "Комфорт угловой" КМК 0415.4</t>
  </si>
  <si>
    <t>шкаф для одежды  "Комфорт 1Д" КМК 0415.5</t>
  </si>
  <si>
    <t>шкаф  для  одежды "Комфорт 2Д" КМК 0415.6</t>
  </si>
  <si>
    <t>шкаф "Комфорт для обуви" КМК 0415.7</t>
  </si>
  <si>
    <t>вешалка "Комфорт 800" КМК 0415.2</t>
  </si>
  <si>
    <t>Набор мебели для спальни "Соблазн", в т.ч.</t>
  </si>
  <si>
    <t>кровать "Соблазн" КМК 0397.3</t>
  </si>
  <si>
    <t>тумба "Соблазн" КМК 0397.6</t>
  </si>
  <si>
    <t>комод "Соблазн" КМК 0397.2</t>
  </si>
  <si>
    <t>зеркало настенное "Соблазн" КМК 0397.4</t>
  </si>
  <si>
    <t>зеркало настенное "Соблазн 1" КМК 0397.5</t>
  </si>
  <si>
    <t>комод "Джульетта 3Я" КМК 0399.10</t>
  </si>
  <si>
    <t>тумба "Джульетта" КМК 0399.11</t>
  </si>
  <si>
    <t>шкаф для одежды "Джульетта" КМК 0399.5</t>
  </si>
  <si>
    <t>кровать "Джульетта" КМК 0399.2</t>
  </si>
  <si>
    <t>Набор мебели "Королева": шампань, белый перламутр</t>
  </si>
  <si>
    <t>шкаф "Королева 1Д" КМК 0387.1</t>
  </si>
  <si>
    <t>шкаф для одежды "Королева 2Д" КМК 0387.2</t>
  </si>
  <si>
    <t>шкаф для одежды "Королева 4Д" КМК 0387.10</t>
  </si>
  <si>
    <t>комод "Королева" КМК 0387.3</t>
  </si>
  <si>
    <t>тумба "Королева" КМК 0387.4</t>
  </si>
  <si>
    <t xml:space="preserve">зеркало  настенное "Королева 1" </t>
  </si>
  <si>
    <t xml:space="preserve">полка навесная "Королева" </t>
  </si>
  <si>
    <t>кровать "Королева" КМК0387.8</t>
  </si>
  <si>
    <t>шкаф для одежды "Королева - купе1" КМК 0387.11</t>
  </si>
  <si>
    <t>Набор мебели "Венера",  в т.ч.ябл.светл+ябл.темн</t>
  </si>
  <si>
    <t>кровать "1600 Венера" КМК 0360</t>
  </si>
  <si>
    <t>тумба прикроватная КМК 043</t>
  </si>
  <si>
    <t>шкаф для одежды "Венера 3Д" КМК 0354</t>
  </si>
  <si>
    <t>кровать "900" КМК 0356 (Венера)</t>
  </si>
  <si>
    <t xml:space="preserve">комод "04"  КМК 0192 </t>
  </si>
  <si>
    <t>Набор мебели для спальни  Жемчужина"  венге св+жемчуг</t>
  </si>
  <si>
    <t>шкаф для одежды "Жемчужина" КМК 0380.1</t>
  </si>
  <si>
    <t>комод "Жемчужина" КМК 0380.3</t>
  </si>
  <si>
    <t>тумба "Жемчужина" КМК 0380.4</t>
  </si>
  <si>
    <t>стол туалетный "Жемчужина" КМК 0380.10</t>
  </si>
  <si>
    <t>шкаф  "Жемчужина угловой" КМК 0380.13</t>
  </si>
  <si>
    <t>полка "Угловая Б" КМК 0320.4</t>
  </si>
  <si>
    <t>шкаф комбинированный "Жемчужина с зеркалом" КМК 0380.12</t>
  </si>
  <si>
    <t>стол для компьютера  "Жемчужина 03" КМК 0380.19</t>
  </si>
  <si>
    <t>стол для компьютера "Жемчужина 01" КМК 0380.17</t>
  </si>
  <si>
    <t>Набор мебели "Магия" КМК 0363, в т.ч.ясень+орех</t>
  </si>
  <si>
    <t>полка "Трапеция" КМК 0319.9-01</t>
  </si>
  <si>
    <t>шкаф для одежды "Магия 3Д"КМК 0363.10</t>
  </si>
  <si>
    <t>шкаф для одежды "Магия угловой" КМК 0409</t>
  </si>
  <si>
    <t>кровать "900-01" КМК 0357 (Магия)</t>
  </si>
  <si>
    <t>шкаф для одежды "Магия" КМК 0363.6</t>
  </si>
  <si>
    <t>кровать "1600 Магия" КМК 0363.7</t>
  </si>
  <si>
    <t>комод "Магия" КМК 0363.9</t>
  </si>
  <si>
    <t>тумба "Магия" КМК 0363.8</t>
  </si>
  <si>
    <t>кровать Магия 1400 КМК 0400</t>
  </si>
  <si>
    <t>кровать Магия 1200 КМК 0401</t>
  </si>
  <si>
    <t>Набор мебели  для  спальни "Нимфа" КМК 0383</t>
  </si>
  <si>
    <t>кровать "Нимфа" КМК 0383.2</t>
  </si>
  <si>
    <t xml:space="preserve">шкаф  для одежды "Нимфа" КМК 0383.1 </t>
  </si>
  <si>
    <t xml:space="preserve">комод "Нимфа" КМК 0383.3 </t>
  </si>
  <si>
    <t>тумба "Нимфа" КМК 0383.4</t>
  </si>
  <si>
    <t>зеркало  настенное "Панно Нимфа" КМК0383.8</t>
  </si>
  <si>
    <t>тумба прикроватная "2Я" КМК 0320.15</t>
  </si>
  <si>
    <t>шкаф "Клеопатра угловой" КМК 0320.17</t>
  </si>
  <si>
    <t>шкаф комбинированный "3Д" КМК 0320.9</t>
  </si>
  <si>
    <t>шкаф для одежды "4Д" КМК 0320.10</t>
  </si>
  <si>
    <t>комод "07" КМК 0320.6</t>
  </si>
  <si>
    <t>кровать "М 800" КМК 0320.11 с ящиками</t>
  </si>
  <si>
    <t>кровать "М 1400" КМК 0320.13</t>
  </si>
  <si>
    <t>кровать "М 1600" КМК 0320.14</t>
  </si>
  <si>
    <t>Набор мебели для спальни, в т.ч.</t>
  </si>
  <si>
    <t>комод "02"  КМК 0190</t>
  </si>
  <si>
    <t>Набор мебели "Венеция", КМК 0414 в т.ч.</t>
  </si>
  <si>
    <t>комод "Венеция" КМК 0414.1</t>
  </si>
  <si>
    <t>кровать "Венеция" КМК 0414.2</t>
  </si>
  <si>
    <t>кровать "Венеция" КМК 0414.2-01</t>
  </si>
  <si>
    <t>зеркало настенное "Венеция" КМК 0414.3</t>
  </si>
  <si>
    <t>тумба "Венеция" КМК 0414.5</t>
  </si>
  <si>
    <t>шкаф для одежды "Венеция 4Д" КМК 0414.6</t>
  </si>
  <si>
    <t>шкаф угловой "Венеция" КМК 0414.7</t>
  </si>
  <si>
    <t>шкаф для одежды "Искушение" КМК 0402.1</t>
  </si>
  <si>
    <t>комод "Искушение" КМК 0402.2</t>
  </si>
  <si>
    <t>тумба "Искушение" КМК 0402.3</t>
  </si>
  <si>
    <t>кровать "Искушение" КМК 0402.5</t>
  </si>
  <si>
    <t>зеркало настенное "Искушение" КМК 0402.6</t>
  </si>
  <si>
    <t>Набор мебели для спальни "Графиня", КМК 0379 в т.ч.</t>
  </si>
  <si>
    <t>кровать "Графиня" КМК 0379.2</t>
  </si>
  <si>
    <t>шкаф для одежды "Графиня" КМК 0379.1</t>
  </si>
  <si>
    <t>комод "Графиня" КМК 0379.3</t>
  </si>
  <si>
    <t>тумба "Графиня" КМК 0379.4</t>
  </si>
  <si>
    <t>шкаф  для одежды "Графиня угловой"КМК 0379.9</t>
  </si>
  <si>
    <t>зеркало настенное "Графиня" КМК 0379.8</t>
  </si>
  <si>
    <t>Набор мебели  для   жилой  комнаты  "Волшебница" КМК 0385, в т.ч. Венге светл+розовый</t>
  </si>
  <si>
    <t>кровать "Волшебница с  ящиком"КМК 0385.4</t>
  </si>
  <si>
    <t xml:space="preserve">шкаф для одежды "Волшебница  3Д" КМК 0385.1 </t>
  </si>
  <si>
    <t>шкаф для одежды "Волшебница  2Д"  КМК 0385.2</t>
  </si>
  <si>
    <t>тумба "Волшебница" КМК 0385.5</t>
  </si>
  <si>
    <t>стол для компьютера  "Волшебница" КМК 0385.8</t>
  </si>
  <si>
    <t>кровать   "Волшебница" КМК 0385.3</t>
  </si>
  <si>
    <t xml:space="preserve">комод "Волшебница 5Я"  КМК 0385.6  </t>
  </si>
  <si>
    <t>комод "Волшебница"  КМК 0385.10 (с фотопечатью)</t>
  </si>
  <si>
    <t>кровать двухъярусная "Волшебница " КМК 0385.9</t>
  </si>
  <si>
    <t>зеркало  настенное "Панно Волшебница" КМК 0385.7</t>
  </si>
  <si>
    <t>Набор мебели "Лагуна" КМК 0393, в т.ч. венге светл+лагуна</t>
  </si>
  <si>
    <t>комод "Лагуна " КМК 0393.3</t>
  </si>
  <si>
    <t>кровать "Лагуна 900" КМК 0393.6</t>
  </si>
  <si>
    <t>шкаф комбинированный "Лагуна" КМК 0393.2</t>
  </si>
  <si>
    <t>стол для компьютера "Лагуна" КМК 0393.4</t>
  </si>
  <si>
    <t>шкаф для одежды "Лагуна" КМК 0393.1</t>
  </si>
  <si>
    <t>кровать двухъярусная "Лагуна" КМК 0393.7</t>
  </si>
  <si>
    <t>полка "Лагуна" КМК 0393.8</t>
  </si>
  <si>
    <t>кровать ( с ящиками) "800" без матраца КМК 0302</t>
  </si>
  <si>
    <t>стол для компьютера "04" КМК 0201</t>
  </si>
  <si>
    <t>кровать "800-01" КМК 0322.4</t>
  </si>
  <si>
    <t>Вешалка "03" ясень</t>
  </si>
  <si>
    <t>Шкаф комбинированный "Уют-5" дуб мол</t>
  </si>
  <si>
    <t>Тумба для обуви ясень</t>
  </si>
  <si>
    <t>Шкаф комбинированный "Угловой" ясень</t>
  </si>
  <si>
    <t xml:space="preserve">  14С2051431</t>
  </si>
  <si>
    <t>Набор мебели "Дива1" КМК 0406-01</t>
  </si>
  <si>
    <t xml:space="preserve">  14С2441431</t>
  </si>
  <si>
    <t xml:space="preserve">  14С2431431</t>
  </si>
  <si>
    <t>Набор мебели "Жозефина" КМК 0408</t>
  </si>
  <si>
    <t xml:space="preserve">  14С2061431</t>
  </si>
  <si>
    <t>Шкаф комбинированный "Токио 1" КМК 0350</t>
  </si>
  <si>
    <t>14с281431</t>
  </si>
  <si>
    <t>Набор мебели "Триумф" КМК 0413, в т.ч.</t>
  </si>
  <si>
    <t>шкаф с витриной "Триумф" КМК 0413.1</t>
  </si>
  <si>
    <t>14с2331431</t>
  </si>
  <si>
    <t>тумба под ТВ"Триумф" КМК 0413.2</t>
  </si>
  <si>
    <t>14с2341431</t>
  </si>
  <si>
    <t>шкаф  "1Д Триумф" КМК 0413.3</t>
  </si>
  <si>
    <t>14с2351431</t>
  </si>
  <si>
    <t>комод "Триумф" КМК 0413.4</t>
  </si>
  <si>
    <t>14с2361431</t>
  </si>
  <si>
    <t>полка "Триумф" КМК 0413.5</t>
  </si>
  <si>
    <t>14с2371431</t>
  </si>
  <si>
    <t>Набор мебели "Искушение" КМК 0402, в т.ч.</t>
  </si>
  <si>
    <t>Комод "Тайна" КМК 0416.2</t>
  </si>
  <si>
    <t>Тумба "Тайна" КМК 0416.3</t>
  </si>
  <si>
    <t>Кровать "Тайна" КМК 0416.4</t>
  </si>
  <si>
    <t>Стол туалетный "Тайна" КМК 0416.5</t>
  </si>
  <si>
    <t>Зеркало настенное "Тайна" КМК 0416.6</t>
  </si>
  <si>
    <t>Тумба туалетная "Тайна с зеркалом" КМК 0416.7</t>
  </si>
  <si>
    <t>Шкаф с витриной "Легенда 4Д" КМК 0424.6</t>
  </si>
  <si>
    <t>Шкаф с витриной "Легенда 3Д" КМК 0424.9</t>
  </si>
  <si>
    <t>Тумба "Легенда 2Я2Д" КМК 0424.3</t>
  </si>
  <si>
    <t>Тумба "Легенда с витриной 500" КМК 0424.10</t>
  </si>
  <si>
    <t>Шкаф для одежды "Легенда 2Д" КМК 0424.1</t>
  </si>
  <si>
    <t>Тумба "Легенда 2Я" КМК 0424.4</t>
  </si>
  <si>
    <t>Комод "Легенда 2Я2Д" КМК 0424.11</t>
  </si>
  <si>
    <t>Шкаф с витриной "Легенда 4Д" КМК 0424.6-01</t>
  </si>
  <si>
    <t>Шкаф с витриной "Легенда 3Д" КМК 0424.9-01</t>
  </si>
  <si>
    <t>Полка "Легенда" КМК 0424.12-01</t>
  </si>
  <si>
    <t>Тумба "Легенда 2Я2Д" КМК 0424.3-01</t>
  </si>
  <si>
    <t>Тумба "Легенда с витриной 500" КМК 0424.10-01</t>
  </si>
  <si>
    <t>Шкаф для одежды "Легенда 2Д" КМК 0424.1-01</t>
  </si>
  <si>
    <t>Тумба "Легенда 2Я" КМК 0424.4-01</t>
  </si>
  <si>
    <t>Комод "Легенда 2Я2Д" КМК 0424.11-01</t>
  </si>
  <si>
    <t>Модульная программа Легенда КМК 0424, в т.ч.</t>
  </si>
  <si>
    <t>рамочные</t>
  </si>
  <si>
    <t>Полка "Легенда" КМК 0424.12</t>
  </si>
  <si>
    <t>Набор корпусной мебели " Орфей-4" ясень,орех лион,инд.дерево</t>
  </si>
  <si>
    <t>Набор корпусной мебели " Орфей-2"орех лион,инд.дерево</t>
  </si>
  <si>
    <t>Набор мебели "Невеста": белый перламутр, венге темный, в т.ч.</t>
  </si>
  <si>
    <t>Кровать "1400" КМК 047-01</t>
  </si>
  <si>
    <t>кровать "Жемчужина 1600" КМК 0380.2</t>
  </si>
  <si>
    <t>зеркало настенное "Жемчужина" КМК 0380.8</t>
  </si>
  <si>
    <t>кровать "900 Жемчужина"  КМК 0380.9</t>
  </si>
  <si>
    <t>кровать  "Жемчужина  1400" КМК 0380.16</t>
  </si>
  <si>
    <t>шкаф "Жемчужина 3Д" КМК 0380.14</t>
  </si>
  <si>
    <t>шкаф "Венера" КМК 041 -01</t>
  </si>
  <si>
    <t xml:space="preserve">комод "Венера-03"  КМК 0312.4 -01 </t>
  </si>
  <si>
    <t>Набор мебели "Тайна" КМК 0402, в т.ч.</t>
  </si>
  <si>
    <t>Шкаф для одежды "Тайна " КМК 0416.1</t>
  </si>
  <si>
    <t>Шкаф для одежды "Тайна угловой" КМК 0416.8</t>
  </si>
  <si>
    <t>14с2371432</t>
  </si>
  <si>
    <t>Объем, м3</t>
  </si>
  <si>
    <t>Модульная программа Легенда КМК 0424-01, в т.ч.</t>
  </si>
  <si>
    <t>шкаф витрина "П" КМК 0365.4</t>
  </si>
  <si>
    <t>шкаф витрина "Л"КМК 0365.3</t>
  </si>
  <si>
    <t>Шкаф комбинированный Орфей-5 КМК 0153 эмолит+зеркала</t>
  </si>
  <si>
    <t>Шкаф комбинированный "Орфей-5"КМК 0153-02 (птица счастья)</t>
  </si>
  <si>
    <t>Шкаф комбинированный "Орфей-5"КМК 0153-02/1 (птица счастья)</t>
  </si>
  <si>
    <t>Набор мебели Дива КМК 0406, в т.ч.</t>
  </si>
  <si>
    <t>шкаф "Джульетта 3Д" КМК 0399.9</t>
  </si>
  <si>
    <t>Масса, кг</t>
  </si>
  <si>
    <t>Набор мебели для жилой комнаты "Орфей-12" КМК 0365, в т.ч. орех темн.</t>
  </si>
  <si>
    <t>Набор мебели для жилой комнаты "Орфей-11" КМК 0364, в т.ч. орех темн.</t>
  </si>
  <si>
    <t>Набор мебели для жилой комнаты "Орфей-12" КМК 0365, в т.ч. тополь</t>
  </si>
  <si>
    <t xml:space="preserve">шкаф комбинированный "С тумбой П" КМК 0365.1 (бел)                                                                                      </t>
  </si>
  <si>
    <t>шкаф комбинированный "С тумбой Л" КМК 0365.2 (бел)</t>
  </si>
  <si>
    <t>Набор мебели для жилой комнаты "Орфей-11" КМК 0364, в т.ч. тополь</t>
  </si>
  <si>
    <t xml:space="preserve">шкаф витрина "Л" КМК  0365.3(бел)                       </t>
  </si>
  <si>
    <t>шкаф витрина  "П" КМК  0365.4(бел)</t>
  </si>
  <si>
    <t>шкаф для одежды "2Д" КМК 0364.3 (бел)</t>
  </si>
  <si>
    <t>полка "Угловая Л" КМК 0364.5 (бел)</t>
  </si>
  <si>
    <t>полка "Угловая П" КМК 0364.6 (бел)</t>
  </si>
  <si>
    <t>шкаф "Багира 1Д" КМК 0407.4</t>
  </si>
  <si>
    <t>комод "Магия 4Я" КМК 0363.11</t>
  </si>
  <si>
    <t>Матрац 1860*800 "Комфорт 301" (кровать 2-хъяр. 01,02,03,05, Дельфин, ВП, "800-01", "Луна", кровать 2-хъяр. "Ф3")</t>
  </si>
  <si>
    <t>Матрац 1950*800 "Комфорт 301" (кровать М800, 800 с ящ., "Альфа-3", кровати 2-хъяр. "Волшебница" и "Дельфин", 800-01)</t>
  </si>
  <si>
    <t>Матрац 1950*1600 "Комфорт 301" (кровать М1600, Орхидея, Магия, Венера, Жемчужина, Графиня, Нимфа)</t>
  </si>
  <si>
    <t xml:space="preserve">Матрац 1950*900 "Комфорт 301" (кровать с тумбой "Фантазия", "Волшебница", кровать "Волшебница с ящиком", Магия "900-01") </t>
  </si>
  <si>
    <t>Шкаф для одежды "Тайна 2Д" КМК 0416.9</t>
  </si>
  <si>
    <t>Шкаф "Тайна 1Д4Я" КМК 0416.10</t>
  </si>
  <si>
    <t>Шкаф "900 Тайна" КМК 0416.11</t>
  </si>
  <si>
    <t>Отпускная цена франко-склад предприятия с НДС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</si>
</sst>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_-* #,##0\ _р_._-;\-* #,##0\ _р_._-;_-* &quot;-&quot;??\ _р_._-;_-@_-"/>
    <numFmt numFmtId="174" formatCode="_-* #,##0.0_р_._-;\-* #,##0.0_р_._-;_-* &quot;-&quot;_р_._-;_-@_-"/>
    <numFmt numFmtId="175" formatCode="_(* #,##0.00_);_(* \(#,##0.00\);_(* &quot;-&quot;??_);_(@_)"/>
    <numFmt numFmtId="176" formatCode="0.000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#,##0.00&quot;р.&quot;"/>
    <numFmt numFmtId="183" formatCode="#,##0_р_."/>
    <numFmt numFmtId="184" formatCode="#,##0.0&quot;р.&quot;"/>
    <numFmt numFmtId="185" formatCode="#,##0&quot;р.&quot;"/>
    <numFmt numFmtId="186" formatCode="_-* #,##0.0_р_._-;\-* #,##0.0_р_._-;_-* &quot;-&quot;??_р_._-;_-@_-"/>
    <numFmt numFmtId="187" formatCode="0.0000000"/>
    <numFmt numFmtId="188" formatCode="#,##0_ ;\-#,##0\ "/>
    <numFmt numFmtId="189" formatCode="0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_-* #,##0.0_р_._-;\-* #,##0.0_р_._-;_-* &quot;-&quot;?_р_._-;_-@_-"/>
    <numFmt numFmtId="193" formatCode="0.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_р_._-;\-* #,##0.00_р_._-;_-* &quot;-&quot;_р_._-;_-@_-"/>
    <numFmt numFmtId="199" formatCode="_-* #,##0.000_р_._-;\-* #,##0.000_р_._-;_-* &quot;-&quot;_р_._-;_-@_-"/>
    <numFmt numFmtId="200" formatCode="_-* #,##0.0000_р_._-;\-* #,##0.0000_р_._-;_-* &quot;-&quot;_р_._-;_-@_-"/>
    <numFmt numFmtId="201" formatCode="_-* #,##0.00000_р_._-;\-* #,##0.00000_р_._-;_-* &quot;-&quot;_р_._-;_-@_-"/>
    <numFmt numFmtId="202" formatCode="#,##0[$р.-419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u val="single"/>
      <sz val="11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0DA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172" fontId="2" fillId="0" borderId="0" xfId="60" applyNumberFormat="1" applyFont="1" applyBorder="1" applyAlignment="1">
      <alignment horizontal="center" vertical="top"/>
    </xf>
    <xf numFmtId="172" fontId="2" fillId="0" borderId="0" xfId="60" applyNumberFormat="1" applyFont="1" applyBorder="1" applyAlignment="1">
      <alignment horizontal="center" vertical="top" wrapText="1"/>
    </xf>
    <xf numFmtId="172" fontId="2" fillId="0" borderId="0" xfId="6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72" fontId="2" fillId="0" borderId="10" xfId="60" applyNumberFormat="1" applyFont="1" applyBorder="1" applyAlignment="1">
      <alignment vertical="top" wrapText="1"/>
    </xf>
    <xf numFmtId="49" fontId="2" fillId="0" borderId="10" xfId="60" applyNumberFormat="1" applyFont="1" applyFill="1" applyBorder="1" applyAlignment="1">
      <alignment vertical="top" wrapText="1"/>
    </xf>
    <xf numFmtId="172" fontId="2" fillId="0" borderId="10" xfId="6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/>
    </xf>
    <xf numFmtId="183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6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1" fontId="2" fillId="0" borderId="0" xfId="6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172" fontId="6" fillId="0" borderId="0" xfId="60" applyNumberFormat="1" applyFont="1" applyBorder="1" applyAlignment="1">
      <alignment vertical="top" wrapText="1"/>
    </xf>
    <xf numFmtId="172" fontId="6" fillId="0" borderId="0" xfId="60" applyNumberFormat="1" applyFont="1" applyBorder="1" applyAlignment="1">
      <alignment horizontal="center" vertical="top"/>
    </xf>
    <xf numFmtId="172" fontId="6" fillId="0" borderId="0" xfId="60" applyNumberFormat="1" applyFont="1" applyBorder="1" applyAlignment="1">
      <alignment horizontal="left" vertical="top" wrapText="1"/>
    </xf>
    <xf numFmtId="41" fontId="6" fillId="0" borderId="0" xfId="6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0" xfId="60" applyNumberFormat="1" applyFont="1" applyFill="1" applyBorder="1" applyAlignment="1">
      <alignment horizontal="left" vertical="top" wrapText="1"/>
    </xf>
    <xf numFmtId="41" fontId="2" fillId="0" borderId="13" xfId="60" applyNumberFormat="1" applyFont="1" applyFill="1" applyBorder="1" applyAlignment="1">
      <alignment horizontal="center"/>
    </xf>
    <xf numFmtId="41" fontId="17" fillId="0" borderId="13" xfId="60" applyNumberFormat="1" applyFont="1" applyFill="1" applyBorder="1" applyAlignment="1">
      <alignment horizontal="center"/>
    </xf>
    <xf numFmtId="172" fontId="2" fillId="0" borderId="10" xfId="60" applyNumberFormat="1" applyFont="1" applyFill="1" applyBorder="1" applyAlignment="1">
      <alignment horizontal="left" wrapText="1"/>
    </xf>
    <xf numFmtId="172" fontId="2" fillId="0" borderId="10" xfId="6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172" fontId="6" fillId="0" borderId="10" xfId="60" applyNumberFormat="1" applyFont="1" applyFill="1" applyBorder="1" applyAlignment="1">
      <alignment vertical="top" wrapText="1"/>
    </xf>
    <xf numFmtId="172" fontId="6" fillId="0" borderId="10" xfId="60" applyNumberFormat="1" applyFont="1" applyBorder="1" applyAlignment="1">
      <alignment horizontal="center" vertical="top"/>
    </xf>
    <xf numFmtId="49" fontId="6" fillId="0" borderId="10" xfId="60" applyNumberFormat="1" applyFont="1" applyFill="1" applyBorder="1" applyAlignment="1">
      <alignment vertical="top" wrapText="1"/>
    </xf>
    <xf numFmtId="41" fontId="6" fillId="0" borderId="10" xfId="60" applyNumberFormat="1" applyFont="1" applyFill="1" applyBorder="1" applyAlignment="1">
      <alignment horizontal="right"/>
    </xf>
    <xf numFmtId="172" fontId="6" fillId="0" borderId="10" xfId="60" applyNumberFormat="1" applyFont="1" applyBorder="1" applyAlignment="1">
      <alignment vertical="top" wrapText="1"/>
    </xf>
    <xf numFmtId="172" fontId="2" fillId="0" borderId="10" xfId="6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172" fontId="13" fillId="0" borderId="10" xfId="6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6" fillId="0" borderId="10" xfId="60" applyNumberFormat="1" applyFont="1" applyBorder="1" applyAlignment="1">
      <alignment horizontal="left"/>
    </xf>
    <xf numFmtId="41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 vertical="top"/>
    </xf>
    <xf numFmtId="41" fontId="2" fillId="0" borderId="10" xfId="6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172" fontId="5" fillId="0" borderId="10" xfId="6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1" fontId="2" fillId="0" borderId="10" xfId="60" applyNumberFormat="1" applyFont="1" applyFill="1" applyBorder="1" applyAlignment="1">
      <alignment/>
    </xf>
    <xf numFmtId="41" fontId="2" fillId="0" borderId="10" xfId="60" applyNumberFormat="1" applyFont="1" applyFill="1" applyBorder="1" applyAlignment="1">
      <alignment horizontal="center"/>
    </xf>
    <xf numFmtId="172" fontId="2" fillId="0" borderId="10" xfId="60" applyNumberFormat="1" applyFont="1" applyBorder="1" applyAlignment="1">
      <alignment horizontal="center"/>
    </xf>
    <xf numFmtId="172" fontId="2" fillId="0" borderId="10" xfId="60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172" fontId="6" fillId="0" borderId="15" xfId="60" applyNumberFormat="1" applyFont="1" applyFill="1" applyBorder="1" applyAlignment="1">
      <alignment vertical="top" wrapText="1"/>
    </xf>
    <xf numFmtId="172" fontId="6" fillId="0" borderId="15" xfId="6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1" fontId="6" fillId="0" borderId="17" xfId="6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top"/>
    </xf>
    <xf numFmtId="172" fontId="6" fillId="0" borderId="19" xfId="60" applyNumberFormat="1" applyFont="1" applyFill="1" applyBorder="1" applyAlignment="1">
      <alignment vertical="top" wrapText="1"/>
    </xf>
    <xf numFmtId="172" fontId="6" fillId="0" borderId="19" xfId="60" applyNumberFormat="1" applyFont="1" applyBorder="1" applyAlignment="1">
      <alignment horizontal="center" vertical="top"/>
    </xf>
    <xf numFmtId="172" fontId="2" fillId="0" borderId="19" xfId="60" applyNumberFormat="1" applyFont="1" applyFill="1" applyBorder="1" applyAlignment="1">
      <alignment horizontal="left" vertical="top" wrapText="1"/>
    </xf>
    <xf numFmtId="41" fontId="6" fillId="0" borderId="19" xfId="60" applyNumberFormat="1" applyFont="1" applyFill="1" applyBorder="1" applyAlignment="1">
      <alignment horizontal="right"/>
    </xf>
    <xf numFmtId="41" fontId="6" fillId="0" borderId="20" xfId="60" applyNumberFormat="1" applyFont="1" applyFill="1" applyBorder="1" applyAlignment="1">
      <alignment horizontal="right"/>
    </xf>
    <xf numFmtId="172" fontId="2" fillId="0" borderId="21" xfId="60" applyNumberFormat="1" applyFont="1" applyFill="1" applyBorder="1" applyAlignment="1">
      <alignment horizontal="center" vertical="top"/>
    </xf>
    <xf numFmtId="172" fontId="2" fillId="0" borderId="21" xfId="60" applyNumberFormat="1" applyFont="1" applyFill="1" applyBorder="1" applyAlignment="1">
      <alignment horizontal="left" wrapText="1"/>
    </xf>
    <xf numFmtId="172" fontId="6" fillId="0" borderId="15" xfId="60" applyNumberFormat="1" applyFont="1" applyBorder="1" applyAlignment="1">
      <alignment vertical="top" wrapText="1"/>
    </xf>
    <xf numFmtId="41" fontId="6" fillId="0" borderId="15" xfId="60" applyNumberFormat="1" applyFont="1" applyFill="1" applyBorder="1" applyAlignment="1">
      <alignment horizontal="right"/>
    </xf>
    <xf numFmtId="41" fontId="6" fillId="0" borderId="22" xfId="60" applyNumberFormat="1" applyFont="1" applyFill="1" applyBorder="1" applyAlignment="1">
      <alignment horizontal="right"/>
    </xf>
    <xf numFmtId="49" fontId="6" fillId="0" borderId="19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left" wrapText="1"/>
    </xf>
    <xf numFmtId="172" fontId="6" fillId="0" borderId="19" xfId="60" applyNumberFormat="1" applyFont="1" applyBorder="1" applyAlignment="1">
      <alignment vertical="top" wrapText="1"/>
    </xf>
    <xf numFmtId="172" fontId="2" fillId="0" borderId="21" xfId="6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right" vertical="top"/>
    </xf>
    <xf numFmtId="172" fontId="2" fillId="0" borderId="19" xfId="60" applyNumberFormat="1" applyFont="1" applyFill="1" applyBorder="1" applyAlignment="1">
      <alignment horizontal="left" wrapText="1"/>
    </xf>
    <xf numFmtId="172" fontId="2" fillId="0" borderId="15" xfId="6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/>
    </xf>
    <xf numFmtId="49" fontId="6" fillId="0" borderId="19" xfId="0" applyNumberFormat="1" applyFont="1" applyBorder="1" applyAlignment="1">
      <alignment horizontal="left" vertical="top"/>
    </xf>
    <xf numFmtId="0" fontId="6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49" fontId="6" fillId="0" borderId="19" xfId="60" applyNumberFormat="1" applyFont="1" applyBorder="1" applyAlignment="1">
      <alignment horizontal="left"/>
    </xf>
    <xf numFmtId="0" fontId="15" fillId="0" borderId="1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172" fontId="2" fillId="0" borderId="23" xfId="60" applyNumberFormat="1" applyFont="1" applyBorder="1" applyAlignment="1">
      <alignment horizontal="center" vertical="top"/>
    </xf>
    <xf numFmtId="172" fontId="2" fillId="0" borderId="23" xfId="60" applyNumberFormat="1" applyFont="1" applyBorder="1" applyAlignment="1">
      <alignment horizontal="center" vertical="top" wrapText="1"/>
    </xf>
    <xf numFmtId="172" fontId="2" fillId="0" borderId="23" xfId="6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72" fontId="2" fillId="0" borderId="15" xfId="60" applyNumberFormat="1" applyFont="1" applyBorder="1" applyAlignment="1">
      <alignment horizontal="center" vertical="top" wrapText="1"/>
    </xf>
    <xf numFmtId="172" fontId="2" fillId="0" borderId="22" xfId="6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72" fontId="2" fillId="0" borderId="17" xfId="6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49" fontId="2" fillId="0" borderId="23" xfId="60" applyNumberFormat="1" applyFont="1" applyFill="1" applyBorder="1" applyAlignment="1">
      <alignment vertical="top" wrapText="1"/>
    </xf>
    <xf numFmtId="172" fontId="2" fillId="0" borderId="23" xfId="60" applyNumberFormat="1" applyFont="1" applyFill="1" applyBorder="1" applyAlignment="1">
      <alignment horizontal="center" vertical="top"/>
    </xf>
    <xf numFmtId="172" fontId="2" fillId="0" borderId="23" xfId="60" applyNumberFormat="1" applyFont="1" applyFill="1" applyBorder="1" applyAlignment="1">
      <alignment horizontal="left" wrapText="1"/>
    </xf>
    <xf numFmtId="41" fontId="2" fillId="0" borderId="23" xfId="6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 vertical="top"/>
    </xf>
    <xf numFmtId="49" fontId="2" fillId="0" borderId="21" xfId="60" applyNumberFormat="1" applyFont="1" applyFill="1" applyBorder="1" applyAlignment="1">
      <alignment vertical="top" wrapText="1"/>
    </xf>
    <xf numFmtId="41" fontId="2" fillId="0" borderId="21" xfId="6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top"/>
    </xf>
    <xf numFmtId="49" fontId="2" fillId="0" borderId="15" xfId="60" applyNumberFormat="1" applyFont="1" applyFill="1" applyBorder="1" applyAlignment="1">
      <alignment vertical="top" wrapText="1"/>
    </xf>
    <xf numFmtId="41" fontId="2" fillId="0" borderId="15" xfId="60" applyNumberFormat="1" applyFont="1" applyFill="1" applyBorder="1" applyAlignment="1">
      <alignment/>
    </xf>
    <xf numFmtId="41" fontId="2" fillId="0" borderId="22" xfId="6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 vertical="top"/>
    </xf>
    <xf numFmtId="41" fontId="2" fillId="0" borderId="17" xfId="6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 vertical="top"/>
    </xf>
    <xf numFmtId="49" fontId="2" fillId="0" borderId="19" xfId="60" applyNumberFormat="1" applyFont="1" applyFill="1" applyBorder="1" applyAlignment="1">
      <alignment vertical="top" wrapText="1"/>
    </xf>
    <xf numFmtId="41" fontId="2" fillId="0" borderId="19" xfId="60" applyNumberFormat="1" applyFont="1" applyFill="1" applyBorder="1" applyAlignment="1">
      <alignment/>
    </xf>
    <xf numFmtId="41" fontId="2" fillId="0" borderId="20" xfId="60" applyNumberFormat="1" applyFont="1" applyFill="1" applyBorder="1" applyAlignment="1">
      <alignment/>
    </xf>
    <xf numFmtId="172" fontId="2" fillId="0" borderId="23" xfId="6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2" fontId="4" fillId="0" borderId="16" xfId="6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1" fontId="2" fillId="0" borderId="15" xfId="6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vertical="top"/>
    </xf>
    <xf numFmtId="49" fontId="2" fillId="0" borderId="24" xfId="60" applyNumberFormat="1" applyFont="1" applyFill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center" vertical="top"/>
    </xf>
    <xf numFmtId="172" fontId="2" fillId="0" borderId="24" xfId="60" applyNumberFormat="1" applyFont="1" applyFill="1" applyBorder="1" applyAlignment="1">
      <alignment horizontal="left" wrapText="1"/>
    </xf>
    <xf numFmtId="41" fontId="2" fillId="0" borderId="24" xfId="60" applyNumberFormat="1" applyFont="1" applyFill="1" applyBorder="1" applyAlignment="1">
      <alignment/>
    </xf>
    <xf numFmtId="49" fontId="2" fillId="0" borderId="19" xfId="0" applyNumberFormat="1" applyFont="1" applyBorder="1" applyAlignment="1">
      <alignment horizontal="left" vertical="top"/>
    </xf>
    <xf numFmtId="172" fontId="2" fillId="0" borderId="15" xfId="60" applyNumberFormat="1" applyFont="1" applyFill="1" applyBorder="1" applyAlignment="1">
      <alignment vertical="top" wrapText="1"/>
    </xf>
    <xf numFmtId="172" fontId="2" fillId="0" borderId="19" xfId="60" applyNumberFormat="1" applyFont="1" applyFill="1" applyBorder="1" applyAlignment="1">
      <alignment vertical="top" wrapText="1"/>
    </xf>
    <xf numFmtId="172" fontId="2" fillId="0" borderId="15" xfId="60" applyNumberFormat="1" applyFont="1" applyBorder="1" applyAlignment="1">
      <alignment vertical="top" wrapText="1"/>
    </xf>
    <xf numFmtId="172" fontId="2" fillId="0" borderId="15" xfId="6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1" fontId="2" fillId="0" borderId="15" xfId="6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49" fontId="7" fillId="0" borderId="15" xfId="60" applyNumberFormat="1" applyFont="1" applyFill="1" applyBorder="1" applyAlignment="1">
      <alignment vertical="top" wrapText="1"/>
    </xf>
    <xf numFmtId="49" fontId="8" fillId="0" borderId="15" xfId="6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41" fontId="2" fillId="0" borderId="26" xfId="6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41" fontId="2" fillId="0" borderId="28" xfId="60" applyNumberFormat="1" applyFont="1" applyFill="1" applyBorder="1" applyAlignment="1">
      <alignment/>
    </xf>
    <xf numFmtId="172" fontId="6" fillId="0" borderId="23" xfId="60" applyNumberFormat="1" applyFont="1" applyBorder="1" applyAlignment="1">
      <alignment horizontal="center" vertical="top"/>
    </xf>
    <xf numFmtId="41" fontId="6" fillId="0" borderId="15" xfId="6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1" fontId="6" fillId="0" borderId="22" xfId="60" applyNumberFormat="1" applyFont="1" applyBorder="1" applyAlignment="1">
      <alignment horizontal="center"/>
    </xf>
    <xf numFmtId="41" fontId="6" fillId="0" borderId="17" xfId="60" applyNumberFormat="1" applyFont="1" applyBorder="1" applyAlignment="1">
      <alignment horizontal="center"/>
    </xf>
    <xf numFmtId="41" fontId="6" fillId="0" borderId="19" xfId="6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1" fontId="6" fillId="0" borderId="20" xfId="60" applyNumberFormat="1" applyFont="1" applyBorder="1" applyAlignment="1">
      <alignment horizontal="center"/>
    </xf>
    <xf numFmtId="41" fontId="2" fillId="0" borderId="22" xfId="60" applyNumberFormat="1" applyFont="1" applyBorder="1" applyAlignment="1">
      <alignment horizontal="center"/>
    </xf>
    <xf numFmtId="41" fontId="2" fillId="0" borderId="17" xfId="60" applyNumberFormat="1" applyFont="1" applyBorder="1" applyAlignment="1">
      <alignment horizontal="center"/>
    </xf>
    <xf numFmtId="41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2" fillId="0" borderId="20" xfId="60" applyNumberFormat="1" applyFont="1" applyBorder="1" applyAlignment="1">
      <alignment horizontal="center"/>
    </xf>
    <xf numFmtId="172" fontId="2" fillId="0" borderId="19" xfId="6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72" fontId="4" fillId="0" borderId="16" xfId="6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2" fontId="6" fillId="0" borderId="23" xfId="60" applyNumberFormat="1" applyFont="1" applyBorder="1" applyAlignment="1">
      <alignment vertical="top" wrapText="1"/>
    </xf>
    <xf numFmtId="172" fontId="2" fillId="0" borderId="24" xfId="60" applyNumberFormat="1" applyFont="1" applyFill="1" applyBorder="1" applyAlignment="1">
      <alignment horizontal="left" vertical="top" wrapText="1"/>
    </xf>
    <xf numFmtId="41" fontId="2" fillId="0" borderId="23" xfId="6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19" xfId="6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49" fontId="2" fillId="0" borderId="19" xfId="60" applyNumberFormat="1" applyFont="1" applyBorder="1" applyAlignment="1">
      <alignment horizontal="left"/>
    </xf>
    <xf numFmtId="172" fontId="2" fillId="0" borderId="23" xfId="6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172" fontId="2" fillId="0" borderId="19" xfId="60" applyNumberFormat="1" applyFont="1" applyBorder="1" applyAlignment="1">
      <alignment vertical="top" wrapText="1"/>
    </xf>
    <xf numFmtId="172" fontId="2" fillId="0" borderId="19" xfId="6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1" fontId="2" fillId="0" borderId="19" xfId="0" applyNumberFormat="1" applyFont="1" applyFill="1" applyBorder="1" applyAlignment="1">
      <alignment horizontal="center" vertical="top"/>
    </xf>
    <xf numFmtId="172" fontId="2" fillId="0" borderId="15" xfId="60" applyNumberFormat="1" applyFont="1" applyFill="1" applyBorder="1" applyAlignment="1">
      <alignment horizontal="center" vertical="top" wrapText="1"/>
    </xf>
    <xf numFmtId="172" fontId="2" fillId="0" borderId="19" xfId="60" applyNumberFormat="1" applyFont="1" applyFill="1" applyBorder="1" applyAlignment="1">
      <alignment horizontal="center" vertical="top" wrapText="1"/>
    </xf>
    <xf numFmtId="172" fontId="2" fillId="0" borderId="21" xfId="60" applyNumberFormat="1" applyFont="1" applyBorder="1" applyAlignment="1">
      <alignment vertical="top" wrapText="1"/>
    </xf>
    <xf numFmtId="41" fontId="2" fillId="0" borderId="36" xfId="60" applyNumberFormat="1" applyFont="1" applyFill="1" applyBorder="1" applyAlignment="1">
      <alignment horizontal="center"/>
    </xf>
    <xf numFmtId="41" fontId="2" fillId="0" borderId="37" xfId="6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2" fontId="2" fillId="0" borderId="22" xfId="0" applyNumberFormat="1" applyFont="1" applyBorder="1" applyAlignment="1">
      <alignment/>
    </xf>
    <xf numFmtId="41" fontId="17" fillId="0" borderId="37" xfId="60" applyNumberFormat="1" applyFont="1" applyFill="1" applyBorder="1" applyAlignment="1">
      <alignment horizontal="center"/>
    </xf>
    <xf numFmtId="172" fontId="17" fillId="0" borderId="17" xfId="0" applyNumberFormat="1" applyFont="1" applyBorder="1" applyAlignment="1">
      <alignment/>
    </xf>
    <xf numFmtId="0" fontId="6" fillId="10" borderId="14" xfId="0" applyFont="1" applyFill="1" applyBorder="1" applyAlignment="1">
      <alignment horizontal="center" vertical="top"/>
    </xf>
    <xf numFmtId="172" fontId="7" fillId="10" borderId="15" xfId="60" applyNumberFormat="1" applyFont="1" applyFill="1" applyBorder="1" applyAlignment="1">
      <alignment vertical="top" wrapText="1"/>
    </xf>
    <xf numFmtId="172" fontId="11" fillId="10" borderId="15" xfId="60" applyNumberFormat="1" applyFont="1" applyFill="1" applyBorder="1" applyAlignment="1">
      <alignment horizontal="center" vertical="top"/>
    </xf>
    <xf numFmtId="172" fontId="6" fillId="10" borderId="15" xfId="60" applyNumberFormat="1" applyFont="1" applyFill="1" applyBorder="1" applyAlignment="1">
      <alignment horizontal="center" vertical="top" wrapText="1"/>
    </xf>
    <xf numFmtId="41" fontId="6" fillId="10" borderId="15" xfId="60" applyNumberFormat="1" applyFont="1" applyFill="1" applyBorder="1" applyAlignment="1">
      <alignment horizontal="center"/>
    </xf>
    <xf numFmtId="41" fontId="6" fillId="10" borderId="22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left" vertical="top" wrapText="1"/>
    </xf>
    <xf numFmtId="41" fontId="6" fillId="10" borderId="15" xfId="60" applyNumberFormat="1" applyFont="1" applyFill="1" applyBorder="1" applyAlignment="1">
      <alignment horizontal="right"/>
    </xf>
    <xf numFmtId="41" fontId="6" fillId="10" borderId="22" xfId="60" applyNumberFormat="1" applyFont="1" applyFill="1" applyBorder="1" applyAlignment="1">
      <alignment horizontal="right"/>
    </xf>
    <xf numFmtId="172" fontId="7" fillId="10" borderId="15" xfId="6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left" wrapText="1"/>
    </xf>
    <xf numFmtId="0" fontId="7" fillId="10" borderId="15" xfId="0" applyFont="1" applyFill="1" applyBorder="1" applyAlignment="1">
      <alignment horizontal="left" vertical="top"/>
    </xf>
    <xf numFmtId="172" fontId="6" fillId="10" borderId="15" xfId="60" applyNumberFormat="1" applyFont="1" applyFill="1" applyBorder="1" applyAlignment="1">
      <alignment horizontal="center" vertical="top"/>
    </xf>
    <xf numFmtId="49" fontId="7" fillId="10" borderId="15" xfId="0" applyNumberFormat="1" applyFont="1" applyFill="1" applyBorder="1" applyAlignment="1">
      <alignment horizontal="left" vertical="top"/>
    </xf>
    <xf numFmtId="0" fontId="7" fillId="10" borderId="15" xfId="0" applyFont="1" applyFill="1" applyBorder="1" applyAlignment="1">
      <alignment vertical="top"/>
    </xf>
    <xf numFmtId="0" fontId="18" fillId="10" borderId="15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 vertical="top"/>
    </xf>
    <xf numFmtId="0" fontId="11" fillId="10" borderId="15" xfId="0" applyFont="1" applyFill="1" applyBorder="1" applyAlignment="1">
      <alignment horizontal="center" vertical="top"/>
    </xf>
    <xf numFmtId="0" fontId="2" fillId="10" borderId="14" xfId="0" applyFont="1" applyFill="1" applyBorder="1" applyAlignment="1">
      <alignment horizontal="right" vertical="top"/>
    </xf>
    <xf numFmtId="49" fontId="8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/>
    </xf>
    <xf numFmtId="41" fontId="2" fillId="10" borderId="15" xfId="60" applyNumberFormat="1" applyFont="1" applyFill="1" applyBorder="1" applyAlignment="1">
      <alignment/>
    </xf>
    <xf numFmtId="41" fontId="2" fillId="10" borderId="22" xfId="60" applyNumberFormat="1" applyFont="1" applyFill="1" applyBorder="1" applyAlignment="1">
      <alignment/>
    </xf>
    <xf numFmtId="0" fontId="2" fillId="10" borderId="14" xfId="0" applyFont="1" applyFill="1" applyBorder="1" applyAlignment="1">
      <alignment vertical="top"/>
    </xf>
    <xf numFmtId="172" fontId="8" fillId="10" borderId="15" xfId="60" applyNumberFormat="1" applyFont="1" applyFill="1" applyBorder="1" applyAlignment="1">
      <alignment vertical="top" wrapText="1"/>
    </xf>
    <xf numFmtId="41" fontId="2" fillId="10" borderId="15" xfId="6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left" vertical="top"/>
    </xf>
    <xf numFmtId="49" fontId="7" fillId="10" borderId="15" xfId="60" applyNumberFormat="1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/>
    </xf>
    <xf numFmtId="41" fontId="2" fillId="10" borderId="22" xfId="6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/>
    </xf>
    <xf numFmtId="41" fontId="2" fillId="0" borderId="2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172" fontId="6" fillId="0" borderId="39" xfId="60" applyNumberFormat="1" applyFont="1" applyBorder="1" applyAlignment="1">
      <alignment vertical="top" wrapText="1"/>
    </xf>
    <xf numFmtId="172" fontId="6" fillId="0" borderId="39" xfId="60" applyNumberFormat="1" applyFont="1" applyBorder="1" applyAlignment="1">
      <alignment horizontal="center" vertical="top"/>
    </xf>
    <xf numFmtId="172" fontId="2" fillId="0" borderId="39" xfId="60" applyNumberFormat="1" applyFont="1" applyFill="1" applyBorder="1" applyAlignment="1">
      <alignment horizontal="left" vertical="top" wrapText="1"/>
    </xf>
    <xf numFmtId="41" fontId="2" fillId="0" borderId="39" xfId="6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41" fontId="2" fillId="0" borderId="22" xfId="60" applyNumberFormat="1" applyFont="1" applyFill="1" applyBorder="1" applyAlignment="1">
      <alignment horizontal="center"/>
    </xf>
    <xf numFmtId="41" fontId="2" fillId="0" borderId="17" xfId="60" applyNumberFormat="1" applyFont="1" applyFill="1" applyBorder="1" applyAlignment="1">
      <alignment horizontal="center"/>
    </xf>
    <xf numFmtId="41" fontId="2" fillId="0" borderId="20" xfId="60" applyNumberFormat="1" applyFont="1" applyFill="1" applyBorder="1" applyAlignment="1">
      <alignment horizontal="center"/>
    </xf>
    <xf numFmtId="172" fontId="2" fillId="0" borderId="21" xfId="60" applyNumberFormat="1" applyFont="1" applyBorder="1" applyAlignment="1">
      <alignment horizontal="center" vertical="top"/>
    </xf>
    <xf numFmtId="41" fontId="2" fillId="0" borderId="21" xfId="60" applyNumberFormat="1" applyFont="1" applyFill="1" applyBorder="1" applyAlignment="1">
      <alignment horizontal="center"/>
    </xf>
    <xf numFmtId="41" fontId="2" fillId="10" borderId="22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172" fontId="11" fillId="10" borderId="15" xfId="60" applyNumberFormat="1" applyFont="1" applyFill="1" applyBorder="1" applyAlignment="1">
      <alignment vertical="top" wrapText="1"/>
    </xf>
    <xf numFmtId="172" fontId="6" fillId="10" borderId="10" xfId="60" applyNumberFormat="1" applyFont="1" applyFill="1" applyBorder="1" applyAlignment="1">
      <alignment vertical="top" wrapText="1"/>
    </xf>
    <xf numFmtId="172" fontId="2" fillId="0" borderId="24" xfId="60" applyNumberFormat="1" applyFont="1" applyBorder="1" applyAlignment="1">
      <alignment vertical="top" wrapText="1"/>
    </xf>
    <xf numFmtId="172" fontId="2" fillId="0" borderId="24" xfId="60" applyNumberFormat="1" applyFont="1" applyBorder="1" applyAlignment="1">
      <alignment horizontal="center" vertical="top"/>
    </xf>
    <xf numFmtId="41" fontId="2" fillId="0" borderId="24" xfId="0" applyNumberFormat="1" applyFont="1" applyFill="1" applyBorder="1" applyAlignment="1">
      <alignment horizontal="center" vertical="top"/>
    </xf>
    <xf numFmtId="41" fontId="2" fillId="0" borderId="24" xfId="6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49" fontId="2" fillId="10" borderId="15" xfId="60" applyNumberFormat="1" applyFont="1" applyFill="1" applyBorder="1" applyAlignment="1">
      <alignment vertical="top" wrapText="1"/>
    </xf>
    <xf numFmtId="172" fontId="2" fillId="10" borderId="15" xfId="60" applyNumberFormat="1" applyFont="1" applyFill="1" applyBorder="1" applyAlignment="1">
      <alignment horizontal="center" vertical="top" wrapText="1"/>
    </xf>
    <xf numFmtId="41" fontId="2" fillId="10" borderId="15" xfId="0" applyNumberFormat="1" applyFont="1" applyFill="1" applyBorder="1" applyAlignment="1">
      <alignment horizontal="center" vertical="top"/>
    </xf>
    <xf numFmtId="172" fontId="2" fillId="10" borderId="15" xfId="60" applyNumberFormat="1" applyFont="1" applyFill="1" applyBorder="1" applyAlignment="1">
      <alignment horizontal="center"/>
    </xf>
    <xf numFmtId="172" fontId="2" fillId="10" borderId="15" xfId="60" applyNumberFormat="1" applyFont="1" applyFill="1" applyBorder="1" applyAlignment="1">
      <alignment horizontal="center" wrapText="1"/>
    </xf>
    <xf numFmtId="0" fontId="2" fillId="10" borderId="15" xfId="0" applyFont="1" applyFill="1" applyBorder="1" applyAlignment="1">
      <alignment/>
    </xf>
    <xf numFmtId="0" fontId="2" fillId="10" borderId="22" xfId="0" applyFont="1" applyFill="1" applyBorder="1" applyAlignment="1">
      <alignment horizontal="left" vertical="top"/>
    </xf>
    <xf numFmtId="1" fontId="2" fillId="10" borderId="15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0" fontId="8" fillId="10" borderId="15" xfId="0" applyFont="1" applyFill="1" applyBorder="1" applyAlignment="1">
      <alignment vertical="top" wrapText="1"/>
    </xf>
    <xf numFmtId="41" fontId="2" fillId="10" borderId="36" xfId="60" applyNumberFormat="1" applyFont="1" applyFill="1" applyBorder="1" applyAlignment="1">
      <alignment horizontal="center"/>
    </xf>
    <xf numFmtId="177" fontId="2" fillId="10" borderId="15" xfId="0" applyNumberFormat="1" applyFont="1" applyFill="1" applyBorder="1" applyAlignment="1">
      <alignment horizontal="center"/>
    </xf>
    <xf numFmtId="172" fontId="2" fillId="10" borderId="22" xfId="0" applyNumberFormat="1" applyFont="1" applyFill="1" applyBorder="1" applyAlignment="1">
      <alignment/>
    </xf>
    <xf numFmtId="0" fontId="19" fillId="10" borderId="15" xfId="0" applyFont="1" applyFill="1" applyBorder="1" applyAlignment="1">
      <alignment vertical="top" wrapText="1"/>
    </xf>
    <xf numFmtId="41" fontId="2" fillId="10" borderId="15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/>
    </xf>
    <xf numFmtId="0" fontId="0" fillId="32" borderId="0" xfId="0" applyFill="1" applyAlignment="1">
      <alignment/>
    </xf>
    <xf numFmtId="172" fontId="7" fillId="10" borderId="22" xfId="60" applyNumberFormat="1" applyFont="1" applyFill="1" applyBorder="1" applyAlignment="1">
      <alignment vertical="top" wrapText="1"/>
    </xf>
    <xf numFmtId="41" fontId="2" fillId="0" borderId="28" xfId="0" applyNumberFormat="1" applyFont="1" applyFill="1" applyBorder="1" applyAlignment="1">
      <alignment horizontal="center"/>
    </xf>
    <xf numFmtId="172" fontId="2" fillId="0" borderId="17" xfId="60" applyNumberFormat="1" applyFont="1" applyFill="1" applyBorder="1" applyAlignment="1">
      <alignment horizontal="left" wrapText="1"/>
    </xf>
    <xf numFmtId="172" fontId="2" fillId="0" borderId="17" xfId="60" applyNumberFormat="1" applyFont="1" applyFill="1" applyBorder="1" applyAlignment="1">
      <alignment horizontal="left" vertical="top" wrapText="1"/>
    </xf>
    <xf numFmtId="172" fontId="2" fillId="0" borderId="20" xfId="60" applyNumberFormat="1" applyFont="1" applyFill="1" applyBorder="1" applyAlignment="1">
      <alignment horizontal="left" vertical="top" wrapText="1"/>
    </xf>
    <xf numFmtId="41" fontId="24" fillId="0" borderId="10" xfId="60" applyNumberFormat="1" applyFont="1" applyFill="1" applyBorder="1" applyAlignment="1">
      <alignment horizontal="center" vertical="center" wrapText="1"/>
    </xf>
    <xf numFmtId="172" fontId="24" fillId="0" borderId="10" xfId="6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 wrapText="1"/>
    </xf>
    <xf numFmtId="172" fontId="24" fillId="34" borderId="10" xfId="60" applyNumberFormat="1" applyFont="1" applyFill="1" applyBorder="1" applyAlignment="1">
      <alignment horizontal="center" vertical="center" wrapText="1"/>
    </xf>
    <xf numFmtId="172" fontId="24" fillId="11" borderId="10" xfId="60" applyNumberFormat="1" applyFont="1" applyFill="1" applyBorder="1" applyAlignment="1">
      <alignment horizontal="center" vertical="center" wrapText="1"/>
    </xf>
    <xf numFmtId="41" fontId="24" fillId="11" borderId="10" xfId="60" applyNumberFormat="1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/>
    </xf>
    <xf numFmtId="172" fontId="25" fillId="11" borderId="10" xfId="6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49" fontId="24" fillId="34" borderId="10" xfId="6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left" vertical="center" wrapText="1"/>
    </xf>
    <xf numFmtId="49" fontId="24" fillId="0" borderId="10" xfId="6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11" borderId="10" xfId="60" applyNumberFormat="1" applyFont="1" applyFill="1" applyBorder="1" applyAlignment="1">
      <alignment horizontal="left" vertical="center" wrapText="1"/>
    </xf>
    <xf numFmtId="172" fontId="24" fillId="34" borderId="10" xfId="60" applyNumberFormat="1" applyFont="1" applyFill="1" applyBorder="1" applyAlignment="1">
      <alignment horizontal="left" vertical="center" wrapText="1"/>
    </xf>
    <xf numFmtId="49" fontId="67" fillId="11" borderId="10" xfId="0" applyNumberFormat="1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horizontal="left" vertical="center"/>
    </xf>
    <xf numFmtId="0" fontId="67" fillId="11" borderId="10" xfId="0" applyFont="1" applyFill="1" applyBorder="1" applyAlignment="1">
      <alignment horizontal="left" vertical="center"/>
    </xf>
    <xf numFmtId="49" fontId="66" fillId="0" borderId="10" xfId="0" applyNumberFormat="1" applyFont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60" applyNumberFormat="1" applyFont="1" applyBorder="1" applyAlignment="1">
      <alignment horizontal="left" vertical="center"/>
    </xf>
    <xf numFmtId="49" fontId="24" fillId="33" borderId="10" xfId="60" applyNumberFormat="1" applyFont="1" applyFill="1" applyBorder="1" applyAlignment="1">
      <alignment horizontal="left" vertical="center" wrapText="1"/>
    </xf>
    <xf numFmtId="172" fontId="24" fillId="33" borderId="10" xfId="60" applyNumberFormat="1" applyFont="1" applyFill="1" applyBorder="1" applyAlignment="1">
      <alignment horizontal="left" vertical="center" wrapText="1"/>
    </xf>
    <xf numFmtId="0" fontId="25" fillId="11" borderId="10" xfId="0" applyFont="1" applyFill="1" applyBorder="1" applyAlignment="1">
      <alignment horizontal="left" vertical="center"/>
    </xf>
    <xf numFmtId="49" fontId="24" fillId="0" borderId="10" xfId="60" applyNumberFormat="1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67" fillId="11" borderId="10" xfId="0" applyFont="1" applyFill="1" applyBorder="1" applyAlignment="1">
      <alignment horizontal="left" vertical="center" wrapText="1"/>
    </xf>
    <xf numFmtId="172" fontId="24" fillId="11" borderId="10" xfId="60" applyNumberFormat="1" applyFont="1" applyFill="1" applyBorder="1" applyAlignment="1">
      <alignment horizontal="center" vertical="center"/>
    </xf>
    <xf numFmtId="172" fontId="24" fillId="34" borderId="10" xfId="60" applyNumberFormat="1" applyFont="1" applyFill="1" applyBorder="1" applyAlignment="1">
      <alignment horizontal="center" vertical="center"/>
    </xf>
    <xf numFmtId="172" fontId="24" fillId="0" borderId="10" xfId="60" applyNumberFormat="1" applyFont="1" applyFill="1" applyBorder="1" applyAlignment="1">
      <alignment horizontal="center" vertical="center"/>
    </xf>
    <xf numFmtId="49" fontId="24" fillId="0" borderId="10" xfId="60" applyNumberFormat="1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41" fontId="24" fillId="11" borderId="10" xfId="6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72" fontId="24" fillId="33" borderId="10" xfId="60" applyNumberFormat="1" applyFont="1" applyFill="1" applyBorder="1" applyAlignment="1">
      <alignment horizontal="center" vertical="center"/>
    </xf>
    <xf numFmtId="172" fontId="24" fillId="35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1" fontId="66" fillId="0" borderId="10" xfId="0" applyNumberFormat="1" applyFont="1" applyFill="1" applyBorder="1" applyAlignment="1">
      <alignment horizontal="center" vertical="center"/>
    </xf>
    <xf numFmtId="172" fontId="66" fillId="0" borderId="10" xfId="6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34" borderId="0" xfId="0" applyFont="1" applyFill="1" applyAlignment="1">
      <alignment vertical="center"/>
    </xf>
    <xf numFmtId="0" fontId="66" fillId="36" borderId="0" xfId="0" applyFont="1" applyFill="1" applyAlignment="1">
      <alignment vertical="center"/>
    </xf>
    <xf numFmtId="0" fontId="66" fillId="37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3" fontId="26" fillId="11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1" fontId="66" fillId="11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7" fillId="11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42" fontId="66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49" fontId="25" fillId="11" borderId="10" xfId="60" applyNumberFormat="1" applyFont="1" applyFill="1" applyBorder="1" applyAlignment="1">
      <alignment vertical="top" wrapText="1"/>
    </xf>
    <xf numFmtId="49" fontId="24" fillId="0" borderId="10" xfId="60" applyNumberFormat="1" applyFont="1" applyFill="1" applyBorder="1" applyAlignment="1">
      <alignment vertical="top" wrapText="1"/>
    </xf>
    <xf numFmtId="172" fontId="24" fillId="0" borderId="10" xfId="6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24" fillId="11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6" fillId="11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6" fillId="11" borderId="10" xfId="0" applyNumberFormat="1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/>
    </xf>
    <xf numFmtId="1" fontId="24" fillId="11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72" fontId="24" fillId="0" borderId="11" xfId="60" applyNumberFormat="1" applyFont="1" applyFill="1" applyBorder="1" applyAlignment="1">
      <alignment horizontal="center" vertical="center"/>
    </xf>
    <xf numFmtId="172" fontId="24" fillId="11" borderId="11" xfId="60" applyNumberFormat="1" applyFont="1" applyFill="1" applyBorder="1" applyAlignment="1">
      <alignment horizontal="center" vertical="center"/>
    </xf>
    <xf numFmtId="172" fontId="24" fillId="0" borderId="11" xfId="60" applyNumberFormat="1" applyFont="1" applyBorder="1" applyAlignment="1">
      <alignment horizontal="center" vertical="center"/>
    </xf>
    <xf numFmtId="0" fontId="66" fillId="11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172" fontId="24" fillId="33" borderId="11" xfId="60" applyNumberFormat="1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1" fontId="67" fillId="11" borderId="10" xfId="0" applyNumberFormat="1" applyFont="1" applyFill="1" applyBorder="1" applyAlignment="1">
      <alignment horizontal="left" vertical="center"/>
    </xf>
    <xf numFmtId="49" fontId="26" fillId="35" borderId="10" xfId="0" applyNumberFormat="1" applyFont="1" applyFill="1" applyBorder="1" applyAlignment="1">
      <alignment horizontal="left" vertical="center"/>
    </xf>
    <xf numFmtId="172" fontId="24" fillId="0" borderId="10" xfId="6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3" fontId="68" fillId="0" borderId="41" xfId="0" applyNumberFormat="1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3" fontId="66" fillId="0" borderId="41" xfId="0" applyNumberFormat="1" applyFont="1" applyBorder="1" applyAlignment="1">
      <alignment horizontal="center" vertical="center"/>
    </xf>
    <xf numFmtId="3" fontId="66" fillId="38" borderId="41" xfId="0" applyNumberFormat="1" applyFont="1" applyFill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/>
    </xf>
    <xf numFmtId="3" fontId="66" fillId="0" borderId="42" xfId="0" applyNumberFormat="1" applyFont="1" applyBorder="1" applyAlignment="1">
      <alignment horizontal="center" vertical="center"/>
    </xf>
    <xf numFmtId="3" fontId="68" fillId="38" borderId="42" xfId="0" applyNumberFormat="1" applyFont="1" applyFill="1" applyBorder="1" applyAlignment="1">
      <alignment horizontal="center" vertical="center"/>
    </xf>
    <xf numFmtId="172" fontId="24" fillId="11" borderId="10" xfId="60" applyNumberFormat="1" applyFont="1" applyFill="1" applyBorder="1" applyAlignment="1">
      <alignment horizontal="center" vertical="top"/>
    </xf>
    <xf numFmtId="0" fontId="66" fillId="11" borderId="10" xfId="0" applyFont="1" applyFill="1" applyBorder="1" applyAlignment="1">
      <alignment/>
    </xf>
    <xf numFmtId="1" fontId="66" fillId="11" borderId="10" xfId="0" applyNumberFormat="1" applyFont="1" applyFill="1" applyBorder="1" applyAlignment="1">
      <alignment/>
    </xf>
    <xf numFmtId="202" fontId="66" fillId="0" borderId="0" xfId="0" applyNumberFormat="1" applyFont="1" applyFill="1" applyBorder="1" applyAlignment="1">
      <alignment/>
    </xf>
    <xf numFmtId="3" fontId="68" fillId="33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7" fillId="0" borderId="43" xfId="0" applyFont="1" applyBorder="1" applyAlignment="1">
      <alignment horizontal="left" vertical="center"/>
    </xf>
    <xf numFmtId="0" fontId="67" fillId="0" borderId="44" xfId="0" applyFont="1" applyBorder="1" applyAlignment="1">
      <alignment horizontal="left" vertical="center"/>
    </xf>
    <xf numFmtId="0" fontId="67" fillId="0" borderId="45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77;&#1085;&#1099;\&#1088;&#1072;&#1073;&#1086;&#1095;&#1080;&#1081;%20&#1089;&#1090;&#1086;&#1083;\&#1055;&#1083;&#1072;&#1085;&#1086;&#1074;&#1099;&#1081;\&#1055;&#1088;&#1072;&#1081;&#1089;-&#1083;&#1080;&#1089;&#1090;&#1099;\&#1055;&#1088;&#1072;&#1081;&#1089;&#1099;%20&#1056;&#1060;%20&#1080;%20$\&#1055;&#1088;&#1072;&#1081;&#1089;&#1099;%20$,%20&#1077;&#1074;&#1088;&#1086;%20&#1080;%20&#1056;&#1060;%20&#1089;%20&#1085;&#1086;&#1103;&#1073;&#1088;&#1103;%202014\&#1055;&#1056;&#1040;&#1049;&#1057;%20&#1051;&#1048;&#1057;&#1058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янвРБ"/>
      <sheetName val="4янв МСРБ"/>
      <sheetName val="4янв. маг"/>
      <sheetName val="4янв МС маг"/>
      <sheetName val="4 янв. Деспина"/>
      <sheetName val="4янв. МС Деспина"/>
      <sheetName val="4янв Мценск РФ"/>
      <sheetName val="4 янв Мценск  РФ"/>
      <sheetName val="4 янв РФ железногорск"/>
      <sheetName val="4янв РФ Железногорск"/>
      <sheetName val="18 января $"/>
      <sheetName val="18январь $"/>
      <sheetName val="28 янв Мценск РФ"/>
      <sheetName val="28янв МценскРФ"/>
      <sheetName val="28янв Желез РФ"/>
      <sheetName val="28 янв Желез РФ"/>
      <sheetName val="7 февраля РФ"/>
      <sheetName val="7февр РФ"/>
      <sheetName val="Лист1"/>
      <sheetName val="15 февраля РБ"/>
      <sheetName val="15 февр РБ"/>
      <sheetName val="15февр РБ"/>
      <sheetName val="15 февр маг"/>
      <sheetName val="15февр маг"/>
      <sheetName val="15 февраля маг"/>
      <sheetName val="1 апреля Деспина"/>
      <sheetName val="1 апр Деспина"/>
      <sheetName val="1апреля Деспина"/>
      <sheetName val="15февр Мценск"/>
      <sheetName val="15 февр Мценск"/>
      <sheetName val="15 февр евро"/>
      <sheetName val="15февр евро"/>
      <sheetName val="$ США"/>
      <sheetName val="$США"/>
      <sheetName val="16феврРФ"/>
      <sheetName val="16 феврРФ"/>
      <sheetName val="21 февр РФ"/>
      <sheetName val="21февр РФ"/>
      <sheetName val="21мар РФ"/>
      <sheetName val="21 март РФ"/>
      <sheetName val="21 марта РФ"/>
      <sheetName val="$ США 5 апреля"/>
      <sheetName val="$США 5 апреля"/>
      <sheetName val="$США 5апреля"/>
      <sheetName val="15 апреля РБ"/>
      <sheetName val="15апр РБ"/>
      <sheetName val="15 апреляРБ"/>
      <sheetName val="15 апр магазин"/>
      <sheetName val="15 апреля магазин"/>
      <sheetName val="15 апреля маг"/>
      <sheetName val="15 апрДеспина"/>
      <sheetName val="15 апр Деспина"/>
      <sheetName val="15 апреля Деспина"/>
      <sheetName val="20 апреля РБ"/>
      <sheetName val="20апреля РБ"/>
      <sheetName val="20апр магазин"/>
      <sheetName val="20 апр маг"/>
      <sheetName val="20апр Деспина"/>
      <sheetName val="20 апр Деспина"/>
      <sheetName val="1 мая РБ"/>
      <sheetName val="1мая РБ"/>
      <sheetName val="1мая маг"/>
      <sheetName val="1 мая маг"/>
      <sheetName val="1мая Десрина"/>
      <sheetName val="1 мая Деспина"/>
      <sheetName val="нов виды"/>
      <sheetName val="21 мартаРФ"/>
      <sheetName val="21марта Рф"/>
      <sheetName val="10мая РФ"/>
      <sheetName val="10 мая РФ"/>
      <sheetName val="18мая РБ"/>
      <sheetName val="18 мая РБ"/>
      <sheetName val="18 мая маг"/>
      <sheetName val="18мая маг"/>
      <sheetName val="18мая Деспина"/>
      <sheetName val="18 мая Деспина"/>
      <sheetName val="нов виды18мая"/>
      <sheetName val="нов.виды 20мая"/>
      <sheetName val="25мая РБ"/>
      <sheetName val="25 мая РБ"/>
      <sheetName val="25мая маг"/>
      <sheetName val="25 мая маг"/>
      <sheetName val="25мая Деспина"/>
      <sheetName val="25 мая Деспина"/>
      <sheetName val="РФ с 4%"/>
      <sheetName val="РФ с4%"/>
      <sheetName val="31 маяРБ"/>
      <sheetName val="31мая РБ"/>
      <sheetName val="31мая маг"/>
      <sheetName val="31 мая маг"/>
      <sheetName val="31 мая Деспина"/>
      <sheetName val="31мая Деспина"/>
      <sheetName val="новые виды 21июня"/>
      <sheetName val="$ США 3 июня"/>
      <sheetName val="$США 3 июня"/>
      <sheetName val="1 июля РБ"/>
      <sheetName val="1июля РБ"/>
      <sheetName val="новые виды 1 июля"/>
      <sheetName val="1июля маг"/>
      <sheetName val="1 июля маг"/>
      <sheetName val="1июля Деспина"/>
      <sheetName val="1 июля Деспина"/>
      <sheetName val="1 ИЮЛЯ РФ"/>
      <sheetName val="1ИЮЛЯ РФ"/>
      <sheetName val="РФ4%"/>
      <sheetName val="РФ 4%"/>
      <sheetName val="Лист9"/>
      <sheetName val="Лист10"/>
      <sheetName val="$ США на 1 июля"/>
      <sheetName val="$ США на 1июля"/>
      <sheetName val="1 авгРБ"/>
      <sheetName val="1  авг РБ"/>
      <sheetName val="новые виды"/>
      <sheetName val="1 авг маг"/>
      <sheetName val="1авг маг"/>
      <sheetName val="1 авг Деспина"/>
      <sheetName val="1авг Деспина"/>
      <sheetName val="Лист2"/>
      <sheetName val="31 авг РБ"/>
      <sheetName val="31авг РБ"/>
      <sheetName val="Нов. виды"/>
      <sheetName val="1 сен маг"/>
      <sheetName val="1сен маг"/>
      <sheetName val="1 сен. Деспина"/>
      <sheetName val="1 сен Деспина"/>
      <sheetName val="Лист3"/>
      <sheetName val="Лист4"/>
      <sheetName val="Лист5"/>
      <sheetName val="Лист6"/>
      <sheetName val="Лист7"/>
      <sheetName val="Лист8"/>
      <sheetName val="1октРФ"/>
      <sheetName val="Лист12"/>
      <sheetName val="1окт долл"/>
      <sheetName val="Лист14"/>
      <sheetName val="Лист11"/>
      <sheetName val="Лист13"/>
      <sheetName val="Лист15"/>
      <sheetName val="Лист16"/>
      <sheetName val="Костюков"/>
      <sheetName val="Лист18"/>
      <sheetName val="Лист17"/>
    </sheetNames>
    <sheetDataSet>
      <sheetData sheetId="86">
        <row r="12">
          <cell r="E12">
            <v>412160</v>
          </cell>
        </row>
        <row r="18">
          <cell r="E18">
            <v>837950</v>
          </cell>
        </row>
        <row r="19">
          <cell r="E19">
            <v>837950</v>
          </cell>
        </row>
        <row r="22">
          <cell r="E22">
            <v>3232570</v>
          </cell>
        </row>
        <row r="23">
          <cell r="E23">
            <v>1841230</v>
          </cell>
        </row>
        <row r="24">
          <cell r="E24">
            <v>937220</v>
          </cell>
        </row>
        <row r="25">
          <cell r="E25">
            <v>454120</v>
          </cell>
        </row>
        <row r="26">
          <cell r="E26">
            <v>798160</v>
          </cell>
        </row>
        <row r="27">
          <cell r="E27">
            <v>163850</v>
          </cell>
        </row>
        <row r="28">
          <cell r="E28">
            <v>1479480</v>
          </cell>
        </row>
        <row r="30">
          <cell r="E30">
            <v>1565930</v>
          </cell>
        </row>
        <row r="31">
          <cell r="E31">
            <v>1565930</v>
          </cell>
        </row>
        <row r="32">
          <cell r="E32">
            <v>1565930</v>
          </cell>
        </row>
        <row r="38">
          <cell r="E38">
            <v>2308190</v>
          </cell>
        </row>
        <row r="39">
          <cell r="E39">
            <v>1283660</v>
          </cell>
        </row>
        <row r="40">
          <cell r="E40">
            <v>2535980</v>
          </cell>
        </row>
        <row r="41">
          <cell r="E41">
            <v>1283660</v>
          </cell>
        </row>
        <row r="42">
          <cell r="E42">
            <v>2794490</v>
          </cell>
        </row>
        <row r="43">
          <cell r="E43">
            <v>2848670</v>
          </cell>
        </row>
        <row r="44">
          <cell r="E44">
            <v>269050</v>
          </cell>
        </row>
        <row r="45">
          <cell r="E45">
            <v>3133040</v>
          </cell>
        </row>
        <row r="46">
          <cell r="E46">
            <v>1966420</v>
          </cell>
        </row>
        <row r="47">
          <cell r="E47">
            <v>3123040</v>
          </cell>
        </row>
        <row r="48">
          <cell r="E48">
            <v>2862060</v>
          </cell>
        </row>
        <row r="49">
          <cell r="E49">
            <v>3256540</v>
          </cell>
        </row>
        <row r="55">
          <cell r="E55">
            <v>482260</v>
          </cell>
        </row>
        <row r="58">
          <cell r="E58">
            <v>0</v>
          </cell>
        </row>
        <row r="59">
          <cell r="E59">
            <v>2572260</v>
          </cell>
        </row>
        <row r="60">
          <cell r="E60">
            <v>714820</v>
          </cell>
        </row>
        <row r="62">
          <cell r="E62">
            <v>197400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1867400</v>
          </cell>
        </row>
        <row r="66">
          <cell r="E66">
            <v>1486890</v>
          </cell>
        </row>
        <row r="68">
          <cell r="E68">
            <v>0</v>
          </cell>
        </row>
        <row r="69">
          <cell r="E69">
            <v>1742810</v>
          </cell>
        </row>
        <row r="70">
          <cell r="E70">
            <v>1519730</v>
          </cell>
        </row>
        <row r="71">
          <cell r="E71">
            <v>299600</v>
          </cell>
        </row>
        <row r="72">
          <cell r="E72">
            <v>2577850</v>
          </cell>
        </row>
      </sheetData>
      <sheetData sheetId="87">
        <row r="12">
          <cell r="E12">
            <v>651310</v>
          </cell>
        </row>
        <row r="14">
          <cell r="E14">
            <v>576210</v>
          </cell>
        </row>
        <row r="15">
          <cell r="E15">
            <v>899130</v>
          </cell>
        </row>
        <row r="16">
          <cell r="E16">
            <v>115310</v>
          </cell>
        </row>
        <row r="17">
          <cell r="E17">
            <v>491490</v>
          </cell>
        </row>
        <row r="18">
          <cell r="E18">
            <v>750440</v>
          </cell>
        </row>
        <row r="20">
          <cell r="E20">
            <v>1866420</v>
          </cell>
        </row>
        <row r="21">
          <cell r="E21">
            <v>832540</v>
          </cell>
        </row>
        <row r="22">
          <cell r="E22">
            <v>996270</v>
          </cell>
        </row>
        <row r="23">
          <cell r="E23">
            <v>971190</v>
          </cell>
        </row>
        <row r="24">
          <cell r="E24">
            <v>177460</v>
          </cell>
        </row>
        <row r="60">
          <cell r="E60">
            <v>0</v>
          </cell>
        </row>
        <row r="61">
          <cell r="E61">
            <v>1755900</v>
          </cell>
        </row>
        <row r="62">
          <cell r="E62">
            <v>3504870</v>
          </cell>
        </row>
        <row r="63">
          <cell r="E63">
            <v>1055410</v>
          </cell>
        </row>
        <row r="64">
          <cell r="E64">
            <v>1137180</v>
          </cell>
        </row>
        <row r="65">
          <cell r="E65">
            <v>1947270</v>
          </cell>
        </row>
        <row r="67">
          <cell r="E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view="pageLayout" zoomScale="90" zoomScaleNormal="70" zoomScalePageLayoutView="90" workbookViewId="0" topLeftCell="A1">
      <selection activeCell="B74" sqref="B74:B77"/>
    </sheetView>
  </sheetViews>
  <sheetFormatPr defaultColWidth="9.140625" defaultRowHeight="15"/>
  <cols>
    <col min="1" max="1" width="5.421875" style="2" customWidth="1"/>
    <col min="2" max="2" width="71.140625" style="2" customWidth="1"/>
    <col min="3" max="3" width="16.7109375" style="2" customWidth="1"/>
    <col min="4" max="4" width="13.8515625" style="2" customWidth="1"/>
    <col min="5" max="5" width="14.140625" style="2" customWidth="1"/>
    <col min="6" max="6" width="12.28125" style="2" customWidth="1"/>
    <col min="7" max="7" width="10.7109375" style="6" customWidth="1"/>
    <col min="8" max="8" width="13.140625" style="2" customWidth="1"/>
    <col min="9" max="16384" width="9.140625" style="2" customWidth="1"/>
  </cols>
  <sheetData>
    <row r="1" spans="1:8" ht="21.75" customHeight="1" thickBot="1">
      <c r="A1" s="472"/>
      <c r="B1" s="472"/>
      <c r="C1" s="472"/>
      <c r="D1" s="472"/>
      <c r="E1" s="472"/>
      <c r="F1" s="472"/>
      <c r="G1" s="472"/>
      <c r="H1" s="472"/>
    </row>
    <row r="2" spans="1:8" ht="48" customHeight="1">
      <c r="A2" s="473" t="s">
        <v>6</v>
      </c>
      <c r="B2" s="475" t="s">
        <v>7</v>
      </c>
      <c r="C2" s="477" t="s">
        <v>179</v>
      </c>
      <c r="D2" s="475" t="s">
        <v>8</v>
      </c>
      <c r="E2" s="477" t="s">
        <v>9</v>
      </c>
      <c r="F2" s="477"/>
      <c r="G2" s="477" t="s">
        <v>159</v>
      </c>
      <c r="H2" s="479"/>
    </row>
    <row r="3" spans="1:8" ht="32.25" customHeight="1" thickBot="1">
      <c r="A3" s="474"/>
      <c r="B3" s="476"/>
      <c r="C3" s="478"/>
      <c r="D3" s="476"/>
      <c r="E3" s="121" t="s">
        <v>11</v>
      </c>
      <c r="F3" s="121" t="s">
        <v>12</v>
      </c>
      <c r="G3" s="122" t="s">
        <v>157</v>
      </c>
      <c r="H3" s="123" t="s">
        <v>158</v>
      </c>
    </row>
    <row r="4" spans="1:8" ht="15.75">
      <c r="A4" s="241">
        <v>1</v>
      </c>
      <c r="B4" s="242" t="s">
        <v>19</v>
      </c>
      <c r="C4" s="243" t="s">
        <v>14</v>
      </c>
      <c r="D4" s="244"/>
      <c r="E4" s="244"/>
      <c r="F4" s="244"/>
      <c r="G4" s="245"/>
      <c r="H4" s="246">
        <f>G4*1.2</f>
        <v>0</v>
      </c>
    </row>
    <row r="5" spans="1:8" ht="30">
      <c r="A5" s="89"/>
      <c r="B5" s="55" t="s">
        <v>153</v>
      </c>
      <c r="C5" s="54" t="s">
        <v>14</v>
      </c>
      <c r="D5" s="50" t="s">
        <v>202</v>
      </c>
      <c r="E5" s="56">
        <f>G5/1.04</f>
        <v>417.3076923076923</v>
      </c>
      <c r="F5" s="56">
        <f>E5*1.2</f>
        <v>500.7692307692308</v>
      </c>
      <c r="G5" s="56">
        <v>434</v>
      </c>
      <c r="H5" s="90">
        <f>G5*1.2</f>
        <v>520.8</v>
      </c>
    </row>
    <row r="6" spans="1:8" ht="15.75" thickBot="1">
      <c r="A6" s="91"/>
      <c r="B6" s="92" t="s">
        <v>20</v>
      </c>
      <c r="C6" s="93" t="s">
        <v>14</v>
      </c>
      <c r="D6" s="94" t="s">
        <v>203</v>
      </c>
      <c r="E6" s="95">
        <f aca="true" t="shared" si="0" ref="E6:E63">G6/1.04</f>
        <v>317.3076923076923</v>
      </c>
      <c r="F6" s="95">
        <f aca="true" t="shared" si="1" ref="F6:F63">E6*1.2</f>
        <v>380.7692307692308</v>
      </c>
      <c r="G6" s="95">
        <v>330</v>
      </c>
      <c r="H6" s="96">
        <f>G6*1.2</f>
        <v>396</v>
      </c>
    </row>
    <row r="7" spans="1:8" ht="15.75">
      <c r="A7" s="241">
        <v>2</v>
      </c>
      <c r="B7" s="242" t="s">
        <v>13</v>
      </c>
      <c r="C7" s="243" t="s">
        <v>14</v>
      </c>
      <c r="D7" s="247"/>
      <c r="E7" s="248">
        <f t="shared" si="0"/>
        <v>0</v>
      </c>
      <c r="F7" s="248">
        <f t="shared" si="1"/>
        <v>0</v>
      </c>
      <c r="G7" s="248"/>
      <c r="H7" s="249"/>
    </row>
    <row r="8" spans="1:8" ht="30">
      <c r="A8" s="89"/>
      <c r="B8" s="55" t="s">
        <v>152</v>
      </c>
      <c r="C8" s="54" t="s">
        <v>14</v>
      </c>
      <c r="D8" s="50" t="s">
        <v>201</v>
      </c>
      <c r="E8" s="56">
        <f t="shared" si="0"/>
        <v>588.4615384615385</v>
      </c>
      <c r="F8" s="56">
        <f t="shared" si="1"/>
        <v>706.1538461538461</v>
      </c>
      <c r="G8" s="56">
        <v>612</v>
      </c>
      <c r="H8" s="90">
        <f>G8*1.2</f>
        <v>734.4</v>
      </c>
    </row>
    <row r="9" spans="1:8" ht="15">
      <c r="A9" s="89"/>
      <c r="B9" s="53" t="s">
        <v>16</v>
      </c>
      <c r="C9" s="54" t="s">
        <v>14</v>
      </c>
      <c r="D9" s="51" t="s">
        <v>204</v>
      </c>
      <c r="E9" s="56">
        <f t="shared" si="0"/>
        <v>174.03846153846152</v>
      </c>
      <c r="F9" s="56">
        <f t="shared" si="1"/>
        <v>208.8461538461538</v>
      </c>
      <c r="G9" s="56">
        <v>181</v>
      </c>
      <c r="H9" s="90">
        <f aca="true" t="shared" si="2" ref="H9:H67">G9*1.2</f>
        <v>217.2</v>
      </c>
    </row>
    <row r="10" spans="1:8" ht="15">
      <c r="A10" s="89"/>
      <c r="B10" s="53" t="s">
        <v>17</v>
      </c>
      <c r="C10" s="54" t="s">
        <v>14</v>
      </c>
      <c r="D10" s="50" t="s">
        <v>205</v>
      </c>
      <c r="E10" s="56">
        <f t="shared" si="0"/>
        <v>275.96153846153845</v>
      </c>
      <c r="F10" s="56">
        <f t="shared" si="1"/>
        <v>331.15384615384613</v>
      </c>
      <c r="G10" s="56">
        <v>287</v>
      </c>
      <c r="H10" s="90">
        <f t="shared" si="2"/>
        <v>344.4</v>
      </c>
    </row>
    <row r="11" spans="1:8" ht="15.75" thickBot="1">
      <c r="A11" s="91"/>
      <c r="B11" s="102" t="s">
        <v>18</v>
      </c>
      <c r="C11" s="103" t="s">
        <v>319</v>
      </c>
      <c r="D11" s="94" t="s">
        <v>206</v>
      </c>
      <c r="E11" s="95">
        <f t="shared" si="0"/>
        <v>48.07692307692307</v>
      </c>
      <c r="F11" s="95">
        <f t="shared" si="1"/>
        <v>57.692307692307686</v>
      </c>
      <c r="G11" s="95">
        <v>50</v>
      </c>
      <c r="H11" s="96">
        <f t="shared" si="2"/>
        <v>60</v>
      </c>
    </row>
    <row r="12" spans="1:8" s="6" customFormat="1" ht="15">
      <c r="A12" s="86">
        <v>3</v>
      </c>
      <c r="B12" s="87" t="s">
        <v>156</v>
      </c>
      <c r="C12" s="104" t="s">
        <v>319</v>
      </c>
      <c r="D12" s="105"/>
      <c r="E12" s="100">
        <f t="shared" si="0"/>
        <v>548.0769230769231</v>
      </c>
      <c r="F12" s="100">
        <f t="shared" si="1"/>
        <v>657.6923076923077</v>
      </c>
      <c r="G12" s="100">
        <v>570</v>
      </c>
      <c r="H12" s="101">
        <f t="shared" si="2"/>
        <v>684</v>
      </c>
    </row>
    <row r="13" spans="1:8" s="6" customFormat="1" ht="15">
      <c r="A13" s="89">
        <v>4</v>
      </c>
      <c r="B13" s="53" t="s">
        <v>155</v>
      </c>
      <c r="C13" s="58" t="s">
        <v>319</v>
      </c>
      <c r="D13" s="51"/>
      <c r="E13" s="56">
        <f t="shared" si="0"/>
        <v>576.9230769230769</v>
      </c>
      <c r="F13" s="56">
        <f t="shared" si="1"/>
        <v>692.3076923076923</v>
      </c>
      <c r="G13" s="56">
        <v>600</v>
      </c>
      <c r="H13" s="90">
        <f t="shared" si="2"/>
        <v>720</v>
      </c>
    </row>
    <row r="14" spans="1:8" s="6" customFormat="1" ht="15">
      <c r="A14" s="89">
        <v>5</v>
      </c>
      <c r="B14" s="53" t="s">
        <v>28</v>
      </c>
      <c r="C14" s="58" t="s">
        <v>319</v>
      </c>
      <c r="D14" s="50" t="s">
        <v>213</v>
      </c>
      <c r="E14" s="56">
        <f t="shared" si="0"/>
        <v>659.6153846153846</v>
      </c>
      <c r="F14" s="56">
        <f t="shared" si="1"/>
        <v>791.5384615384615</v>
      </c>
      <c r="G14" s="56">
        <v>686</v>
      </c>
      <c r="H14" s="90">
        <f t="shared" si="2"/>
        <v>823.1999999999999</v>
      </c>
    </row>
    <row r="15" spans="1:8" s="6" customFormat="1" ht="15">
      <c r="A15" s="89">
        <v>6</v>
      </c>
      <c r="B15" s="53" t="s">
        <v>29</v>
      </c>
      <c r="C15" s="58" t="s">
        <v>319</v>
      </c>
      <c r="D15" s="51" t="s">
        <v>214</v>
      </c>
      <c r="E15" s="56">
        <f t="shared" si="0"/>
        <v>604.8076923076923</v>
      </c>
      <c r="F15" s="56">
        <f t="shared" si="1"/>
        <v>725.7692307692307</v>
      </c>
      <c r="G15" s="56">
        <v>629</v>
      </c>
      <c r="H15" s="90">
        <f t="shared" si="2"/>
        <v>754.8</v>
      </c>
    </row>
    <row r="16" spans="1:8" s="6" customFormat="1" ht="15">
      <c r="A16" s="89">
        <v>7</v>
      </c>
      <c r="B16" s="53" t="s">
        <v>26</v>
      </c>
      <c r="C16" s="58" t="s">
        <v>319</v>
      </c>
      <c r="D16" s="50" t="s">
        <v>215</v>
      </c>
      <c r="E16" s="56">
        <f t="shared" si="0"/>
        <v>601.9230769230769</v>
      </c>
      <c r="F16" s="56">
        <f t="shared" si="1"/>
        <v>722.3076923076923</v>
      </c>
      <c r="G16" s="56">
        <v>626</v>
      </c>
      <c r="H16" s="90">
        <f t="shared" si="2"/>
        <v>751.1999999999999</v>
      </c>
    </row>
    <row r="17" spans="1:8" s="6" customFormat="1" ht="15">
      <c r="A17" s="89">
        <v>8</v>
      </c>
      <c r="B17" s="53" t="s">
        <v>27</v>
      </c>
      <c r="C17" s="58" t="s">
        <v>319</v>
      </c>
      <c r="D17" s="51" t="s">
        <v>216</v>
      </c>
      <c r="E17" s="56">
        <f t="shared" si="0"/>
        <v>54.80769230769231</v>
      </c>
      <c r="F17" s="56">
        <f t="shared" si="1"/>
        <v>65.76923076923076</v>
      </c>
      <c r="G17" s="56">
        <v>57</v>
      </c>
      <c r="H17" s="90">
        <f t="shared" si="2"/>
        <v>68.39999999999999</v>
      </c>
    </row>
    <row r="18" spans="1:8" s="6" customFormat="1" ht="15">
      <c r="A18" s="89">
        <v>9</v>
      </c>
      <c r="B18" s="53" t="s">
        <v>23</v>
      </c>
      <c r="C18" s="58" t="s">
        <v>319</v>
      </c>
      <c r="D18" s="50" t="s">
        <v>219</v>
      </c>
      <c r="E18" s="56">
        <f t="shared" si="0"/>
        <v>559.6153846153846</v>
      </c>
      <c r="F18" s="56">
        <f t="shared" si="1"/>
        <v>671.5384615384615</v>
      </c>
      <c r="G18" s="56">
        <v>582</v>
      </c>
      <c r="H18" s="90">
        <f t="shared" si="2"/>
        <v>698.4</v>
      </c>
    </row>
    <row r="19" spans="1:8" s="6" customFormat="1" ht="15">
      <c r="A19" s="89">
        <v>10</v>
      </c>
      <c r="B19" s="53" t="s">
        <v>25</v>
      </c>
      <c r="C19" s="58" t="s">
        <v>319</v>
      </c>
      <c r="D19" s="51" t="s">
        <v>220</v>
      </c>
      <c r="E19" s="56">
        <f t="shared" si="0"/>
        <v>617.3076923076923</v>
      </c>
      <c r="F19" s="56">
        <f t="shared" si="1"/>
        <v>740.7692307692307</v>
      </c>
      <c r="G19" s="56">
        <v>642</v>
      </c>
      <c r="H19" s="90">
        <f t="shared" si="2"/>
        <v>770.4</v>
      </c>
    </row>
    <row r="20" spans="1:8" s="6" customFormat="1" ht="15">
      <c r="A20" s="89">
        <v>11</v>
      </c>
      <c r="B20" s="53" t="s">
        <v>21</v>
      </c>
      <c r="C20" s="58" t="s">
        <v>319</v>
      </c>
      <c r="D20" s="50" t="s">
        <v>221</v>
      </c>
      <c r="E20" s="56">
        <f t="shared" si="0"/>
        <v>487.5</v>
      </c>
      <c r="F20" s="56">
        <f t="shared" si="1"/>
        <v>585</v>
      </c>
      <c r="G20" s="56">
        <v>507</v>
      </c>
      <c r="H20" s="90">
        <f t="shared" si="2"/>
        <v>608.4</v>
      </c>
    </row>
    <row r="21" spans="1:8" s="6" customFormat="1" ht="15">
      <c r="A21" s="89">
        <v>12</v>
      </c>
      <c r="B21" s="53" t="s">
        <v>30</v>
      </c>
      <c r="C21" s="58" t="s">
        <v>319</v>
      </c>
      <c r="D21" s="51" t="s">
        <v>217</v>
      </c>
      <c r="E21" s="56">
        <f t="shared" si="0"/>
        <v>691.3461538461538</v>
      </c>
      <c r="F21" s="56">
        <f t="shared" si="1"/>
        <v>829.6153846153845</v>
      </c>
      <c r="G21" s="56">
        <v>719</v>
      </c>
      <c r="H21" s="90">
        <f>G21*1.2</f>
        <v>862.8</v>
      </c>
    </row>
    <row r="22" spans="1:8" s="6" customFormat="1" ht="15">
      <c r="A22" s="89">
        <v>13</v>
      </c>
      <c r="B22" s="53" t="s">
        <v>22</v>
      </c>
      <c r="C22" s="58" t="s">
        <v>319</v>
      </c>
      <c r="D22" s="50" t="s">
        <v>222</v>
      </c>
      <c r="E22" s="56">
        <f t="shared" si="0"/>
        <v>251.9230769230769</v>
      </c>
      <c r="F22" s="56">
        <f t="shared" si="1"/>
        <v>302.30769230769226</v>
      </c>
      <c r="G22" s="56">
        <v>262</v>
      </c>
      <c r="H22" s="90">
        <f t="shared" si="2"/>
        <v>314.4</v>
      </c>
    </row>
    <row r="23" spans="1:8" s="6" customFormat="1" ht="15">
      <c r="A23" s="89">
        <v>14</v>
      </c>
      <c r="B23" s="53" t="s">
        <v>24</v>
      </c>
      <c r="C23" s="58" t="s">
        <v>319</v>
      </c>
      <c r="D23" s="51" t="s">
        <v>223</v>
      </c>
      <c r="E23" s="56">
        <f t="shared" si="0"/>
        <v>251.9230769230769</v>
      </c>
      <c r="F23" s="56">
        <f t="shared" si="1"/>
        <v>302.30769230769226</v>
      </c>
      <c r="G23" s="56">
        <v>262</v>
      </c>
      <c r="H23" s="90">
        <f t="shared" si="2"/>
        <v>314.4</v>
      </c>
    </row>
    <row r="24" spans="1:8" s="6" customFormat="1" ht="15">
      <c r="A24" s="89">
        <v>15</v>
      </c>
      <c r="B24" s="53" t="s">
        <v>37</v>
      </c>
      <c r="C24" s="54" t="s">
        <v>14</v>
      </c>
      <c r="D24" s="50" t="s">
        <v>224</v>
      </c>
      <c r="E24" s="56">
        <f t="shared" si="0"/>
        <v>719.2307692307692</v>
      </c>
      <c r="F24" s="56">
        <f t="shared" si="1"/>
        <v>863.076923076923</v>
      </c>
      <c r="G24" s="56">
        <v>748</v>
      </c>
      <c r="H24" s="90">
        <f>G24*1.2</f>
        <v>897.6</v>
      </c>
    </row>
    <row r="25" spans="1:8" s="6" customFormat="1" ht="15">
      <c r="A25" s="89">
        <v>16</v>
      </c>
      <c r="B25" s="53" t="s">
        <v>31</v>
      </c>
      <c r="C25" s="58" t="s">
        <v>319</v>
      </c>
      <c r="D25" s="51" t="s">
        <v>218</v>
      </c>
      <c r="E25" s="56">
        <f t="shared" si="0"/>
        <v>433.65384615384613</v>
      </c>
      <c r="F25" s="56">
        <f t="shared" si="1"/>
        <v>520.3846153846154</v>
      </c>
      <c r="G25" s="56">
        <v>451</v>
      </c>
      <c r="H25" s="90">
        <f t="shared" si="2"/>
        <v>541.1999999999999</v>
      </c>
    </row>
    <row r="26" spans="1:8" s="6" customFormat="1" ht="15">
      <c r="A26" s="89">
        <v>17</v>
      </c>
      <c r="B26" s="53" t="s">
        <v>34</v>
      </c>
      <c r="C26" s="58" t="s">
        <v>319</v>
      </c>
      <c r="D26" s="50" t="s">
        <v>225</v>
      </c>
      <c r="E26" s="56">
        <f t="shared" si="0"/>
        <v>346.15384615384613</v>
      </c>
      <c r="F26" s="56">
        <f t="shared" si="1"/>
        <v>415.38461538461536</v>
      </c>
      <c r="G26" s="56">
        <v>360</v>
      </c>
      <c r="H26" s="90">
        <f t="shared" si="2"/>
        <v>432</v>
      </c>
    </row>
    <row r="27" spans="1:8" s="6" customFormat="1" ht="15">
      <c r="A27" s="89">
        <v>18</v>
      </c>
      <c r="B27" s="53" t="s">
        <v>35</v>
      </c>
      <c r="C27" s="58" t="s">
        <v>319</v>
      </c>
      <c r="D27" s="51" t="s">
        <v>227</v>
      </c>
      <c r="E27" s="56">
        <f t="shared" si="0"/>
        <v>346.15384615384613</v>
      </c>
      <c r="F27" s="56">
        <f t="shared" si="1"/>
        <v>415.38461538461536</v>
      </c>
      <c r="G27" s="56">
        <v>360</v>
      </c>
      <c r="H27" s="90">
        <f t="shared" si="2"/>
        <v>432</v>
      </c>
    </row>
    <row r="28" spans="1:8" s="6" customFormat="1" ht="15">
      <c r="A28" s="89">
        <v>19</v>
      </c>
      <c r="B28" s="53" t="s">
        <v>36</v>
      </c>
      <c r="C28" s="58" t="s">
        <v>319</v>
      </c>
      <c r="D28" s="50" t="s">
        <v>228</v>
      </c>
      <c r="E28" s="56">
        <f t="shared" si="0"/>
        <v>346.15384615384613</v>
      </c>
      <c r="F28" s="56">
        <f t="shared" si="1"/>
        <v>415.38461538461536</v>
      </c>
      <c r="G28" s="56">
        <v>360</v>
      </c>
      <c r="H28" s="90">
        <f t="shared" si="2"/>
        <v>432</v>
      </c>
    </row>
    <row r="29" spans="1:8" s="6" customFormat="1" ht="15">
      <c r="A29" s="89">
        <v>20</v>
      </c>
      <c r="B29" s="59" t="s">
        <v>32</v>
      </c>
      <c r="C29" s="58" t="s">
        <v>319</v>
      </c>
      <c r="D29" s="51" t="s">
        <v>233</v>
      </c>
      <c r="E29" s="56">
        <f t="shared" si="0"/>
        <v>176.9230769230769</v>
      </c>
      <c r="F29" s="56">
        <f t="shared" si="1"/>
        <v>212.3076923076923</v>
      </c>
      <c r="G29" s="56">
        <v>184</v>
      </c>
      <c r="H29" s="90">
        <f>G29*1.2</f>
        <v>220.79999999999998</v>
      </c>
    </row>
    <row r="30" spans="1:8" s="6" customFormat="1" ht="15">
      <c r="A30" s="89">
        <v>21</v>
      </c>
      <c r="B30" s="59" t="s">
        <v>33</v>
      </c>
      <c r="C30" s="58" t="s">
        <v>319</v>
      </c>
      <c r="D30" s="50" t="s">
        <v>232</v>
      </c>
      <c r="E30" s="56">
        <f t="shared" si="0"/>
        <v>176.9230769230769</v>
      </c>
      <c r="F30" s="56">
        <f t="shared" si="1"/>
        <v>212.3076923076923</v>
      </c>
      <c r="G30" s="56">
        <v>184</v>
      </c>
      <c r="H30" s="90">
        <f>G30*1.2</f>
        <v>220.79999999999998</v>
      </c>
    </row>
    <row r="31" spans="1:8" s="6" customFormat="1" ht="15">
      <c r="A31" s="89">
        <v>22</v>
      </c>
      <c r="B31" s="57" t="s">
        <v>164</v>
      </c>
      <c r="C31" s="54" t="s">
        <v>14</v>
      </c>
      <c r="D31" s="51" t="s">
        <v>229</v>
      </c>
      <c r="E31" s="56">
        <f t="shared" si="0"/>
        <v>567.3076923076923</v>
      </c>
      <c r="F31" s="56">
        <f t="shared" si="1"/>
        <v>680.7692307692307</v>
      </c>
      <c r="G31" s="56">
        <v>590</v>
      </c>
      <c r="H31" s="90">
        <f aca="true" t="shared" si="3" ref="H31:H39">G31*1.2</f>
        <v>708</v>
      </c>
    </row>
    <row r="32" spans="1:8" s="6" customFormat="1" ht="15">
      <c r="A32" s="89">
        <v>23</v>
      </c>
      <c r="B32" s="57" t="s">
        <v>165</v>
      </c>
      <c r="C32" s="54" t="s">
        <v>14</v>
      </c>
      <c r="D32" s="50" t="s">
        <v>230</v>
      </c>
      <c r="E32" s="56">
        <f t="shared" si="0"/>
        <v>615.3846153846154</v>
      </c>
      <c r="F32" s="56">
        <f t="shared" si="1"/>
        <v>738.4615384615385</v>
      </c>
      <c r="G32" s="56">
        <v>640</v>
      </c>
      <c r="H32" s="90">
        <f t="shared" si="3"/>
        <v>768</v>
      </c>
    </row>
    <row r="33" spans="1:8" s="6" customFormat="1" ht="15">
      <c r="A33" s="89">
        <v>24</v>
      </c>
      <c r="B33" s="57" t="s">
        <v>162</v>
      </c>
      <c r="C33" s="54" t="s">
        <v>14</v>
      </c>
      <c r="D33" s="51" t="s">
        <v>231</v>
      </c>
      <c r="E33" s="56">
        <f t="shared" si="0"/>
        <v>634.6153846153846</v>
      </c>
      <c r="F33" s="56">
        <f t="shared" si="1"/>
        <v>761.5384615384615</v>
      </c>
      <c r="G33" s="56">
        <v>660</v>
      </c>
      <c r="H33" s="90">
        <f t="shared" si="3"/>
        <v>792</v>
      </c>
    </row>
    <row r="34" spans="1:8" s="6" customFormat="1" ht="15">
      <c r="A34" s="89">
        <v>25</v>
      </c>
      <c r="B34" s="60" t="s">
        <v>126</v>
      </c>
      <c r="C34" s="58" t="s">
        <v>319</v>
      </c>
      <c r="D34" s="50" t="s">
        <v>207</v>
      </c>
      <c r="E34" s="56">
        <f t="shared" si="0"/>
        <v>359.6153846153846</v>
      </c>
      <c r="F34" s="56">
        <f t="shared" si="1"/>
        <v>431.5384615384615</v>
      </c>
      <c r="G34" s="56">
        <v>374</v>
      </c>
      <c r="H34" s="90">
        <f t="shared" si="3"/>
        <v>448.8</v>
      </c>
    </row>
    <row r="35" spans="1:8" s="6" customFormat="1" ht="15">
      <c r="A35" s="89">
        <v>26</v>
      </c>
      <c r="B35" s="57" t="s">
        <v>127</v>
      </c>
      <c r="C35" s="54" t="s">
        <v>14</v>
      </c>
      <c r="D35" s="51" t="s">
        <v>208</v>
      </c>
      <c r="E35" s="56">
        <f t="shared" si="0"/>
        <v>523.0769230769231</v>
      </c>
      <c r="F35" s="56">
        <f t="shared" si="1"/>
        <v>627.6923076923077</v>
      </c>
      <c r="G35" s="56">
        <v>544</v>
      </c>
      <c r="H35" s="90">
        <f t="shared" si="3"/>
        <v>652.8</v>
      </c>
    </row>
    <row r="36" spans="1:8" s="6" customFormat="1" ht="15">
      <c r="A36" s="89">
        <v>27</v>
      </c>
      <c r="B36" s="57" t="s">
        <v>128</v>
      </c>
      <c r="C36" s="54" t="s">
        <v>14</v>
      </c>
      <c r="D36" s="50" t="s">
        <v>209</v>
      </c>
      <c r="E36" s="56">
        <f t="shared" si="0"/>
        <v>37.5</v>
      </c>
      <c r="F36" s="56">
        <f t="shared" si="1"/>
        <v>45</v>
      </c>
      <c r="G36" s="56">
        <v>39</v>
      </c>
      <c r="H36" s="90">
        <f t="shared" si="3"/>
        <v>46.8</v>
      </c>
    </row>
    <row r="37" spans="1:8" s="6" customFormat="1" ht="15">
      <c r="A37" s="89">
        <v>28</v>
      </c>
      <c r="B37" s="57" t="s">
        <v>142</v>
      </c>
      <c r="C37" s="58" t="s">
        <v>319</v>
      </c>
      <c r="D37" s="51" t="s">
        <v>210</v>
      </c>
      <c r="E37" s="56">
        <f t="shared" si="0"/>
        <v>769.2307692307692</v>
      </c>
      <c r="F37" s="56">
        <f t="shared" si="1"/>
        <v>923.076923076923</v>
      </c>
      <c r="G37" s="56">
        <v>800</v>
      </c>
      <c r="H37" s="90">
        <f t="shared" si="3"/>
        <v>960</v>
      </c>
    </row>
    <row r="38" spans="1:8" s="6" customFormat="1" ht="15">
      <c r="A38" s="89">
        <v>29</v>
      </c>
      <c r="B38" s="57" t="s">
        <v>143</v>
      </c>
      <c r="C38" s="58" t="s">
        <v>319</v>
      </c>
      <c r="D38" s="50" t="s">
        <v>211</v>
      </c>
      <c r="E38" s="56">
        <f t="shared" si="0"/>
        <v>625</v>
      </c>
      <c r="F38" s="56">
        <f t="shared" si="1"/>
        <v>750</v>
      </c>
      <c r="G38" s="56">
        <v>650</v>
      </c>
      <c r="H38" s="90">
        <f t="shared" si="3"/>
        <v>780</v>
      </c>
    </row>
    <row r="39" spans="1:8" s="6" customFormat="1" ht="15.75" thickBot="1">
      <c r="A39" s="91">
        <v>30</v>
      </c>
      <c r="B39" s="106" t="s">
        <v>166</v>
      </c>
      <c r="C39" s="103" t="s">
        <v>319</v>
      </c>
      <c r="D39" s="94" t="s">
        <v>212</v>
      </c>
      <c r="E39" s="95">
        <f t="shared" si="0"/>
        <v>1259.6153846153845</v>
      </c>
      <c r="F39" s="95">
        <f t="shared" si="1"/>
        <v>1511.5384615384614</v>
      </c>
      <c r="G39" s="95">
        <v>1310</v>
      </c>
      <c r="H39" s="96">
        <f t="shared" si="3"/>
        <v>1572</v>
      </c>
    </row>
    <row r="40" spans="1:8" ht="15">
      <c r="A40" s="241">
        <v>31</v>
      </c>
      <c r="B40" s="242" t="s">
        <v>38</v>
      </c>
      <c r="C40" s="250" t="s">
        <v>319</v>
      </c>
      <c r="D40" s="251"/>
      <c r="E40" s="248">
        <f t="shared" si="0"/>
        <v>0</v>
      </c>
      <c r="F40" s="248">
        <f t="shared" si="1"/>
        <v>0</v>
      </c>
      <c r="G40" s="248"/>
      <c r="H40" s="249"/>
    </row>
    <row r="41" spans="1:8" ht="16.5" customHeight="1">
      <c r="A41" s="89"/>
      <c r="B41" s="53" t="s">
        <v>39</v>
      </c>
      <c r="C41" s="58" t="s">
        <v>319</v>
      </c>
      <c r="D41" s="51" t="s">
        <v>234</v>
      </c>
      <c r="E41" s="56">
        <f t="shared" si="0"/>
        <v>415.38461538461536</v>
      </c>
      <c r="F41" s="56">
        <f t="shared" si="1"/>
        <v>498.4615384615384</v>
      </c>
      <c r="G41" s="56">
        <v>432</v>
      </c>
      <c r="H41" s="90">
        <f t="shared" si="2"/>
        <v>518.4</v>
      </c>
    </row>
    <row r="42" spans="1:8" ht="15">
      <c r="A42" s="89"/>
      <c r="B42" s="53" t="s">
        <v>150</v>
      </c>
      <c r="C42" s="58" t="s">
        <v>319</v>
      </c>
      <c r="D42" s="50" t="s">
        <v>235</v>
      </c>
      <c r="E42" s="56">
        <f t="shared" si="0"/>
        <v>189.4230769230769</v>
      </c>
      <c r="F42" s="56">
        <f t="shared" si="1"/>
        <v>227.3076923076923</v>
      </c>
      <c r="G42" s="56">
        <v>197</v>
      </c>
      <c r="H42" s="90">
        <f t="shared" si="2"/>
        <v>236.39999999999998</v>
      </c>
    </row>
    <row r="43" spans="1:8" ht="15">
      <c r="A43" s="89"/>
      <c r="B43" s="61" t="s">
        <v>41</v>
      </c>
      <c r="C43" s="58" t="s">
        <v>319</v>
      </c>
      <c r="D43" s="51" t="s">
        <v>318</v>
      </c>
      <c r="E43" s="56">
        <f t="shared" si="0"/>
        <v>168.26923076923077</v>
      </c>
      <c r="F43" s="56">
        <f t="shared" si="1"/>
        <v>201.92307692307693</v>
      </c>
      <c r="G43" s="56">
        <v>175</v>
      </c>
      <c r="H43" s="90">
        <f t="shared" si="2"/>
        <v>210</v>
      </c>
    </row>
    <row r="44" spans="1:8" s="6" customFormat="1" ht="15">
      <c r="A44" s="89"/>
      <c r="B44" s="61" t="s">
        <v>163</v>
      </c>
      <c r="C44" s="58" t="s">
        <v>319</v>
      </c>
      <c r="D44" s="51" t="s">
        <v>236</v>
      </c>
      <c r="E44" s="56">
        <f t="shared" si="0"/>
        <v>317.3076923076923</v>
      </c>
      <c r="F44" s="56">
        <f t="shared" si="1"/>
        <v>380.7692307692308</v>
      </c>
      <c r="G44" s="56">
        <v>330</v>
      </c>
      <c r="H44" s="90">
        <f t="shared" si="2"/>
        <v>396</v>
      </c>
    </row>
    <row r="45" spans="1:8" ht="15">
      <c r="A45" s="89"/>
      <c r="B45" s="62" t="s">
        <v>42</v>
      </c>
      <c r="C45" s="58" t="s">
        <v>319</v>
      </c>
      <c r="D45" s="50" t="s">
        <v>237</v>
      </c>
      <c r="E45" s="56">
        <f t="shared" si="0"/>
        <v>30.769230769230766</v>
      </c>
      <c r="F45" s="56">
        <f t="shared" si="1"/>
        <v>36.92307692307692</v>
      </c>
      <c r="G45" s="56">
        <v>32</v>
      </c>
      <c r="H45" s="90">
        <f t="shared" si="2"/>
        <v>38.4</v>
      </c>
    </row>
    <row r="46" spans="1:8" ht="15">
      <c r="A46" s="89"/>
      <c r="B46" s="53" t="s">
        <v>43</v>
      </c>
      <c r="C46" s="58" t="s">
        <v>319</v>
      </c>
      <c r="D46" s="51" t="s">
        <v>238</v>
      </c>
      <c r="E46" s="56">
        <f t="shared" si="0"/>
        <v>326.9230769230769</v>
      </c>
      <c r="F46" s="56">
        <f t="shared" si="1"/>
        <v>392.30769230769226</v>
      </c>
      <c r="G46" s="56">
        <v>340</v>
      </c>
      <c r="H46" s="90">
        <f t="shared" si="2"/>
        <v>408</v>
      </c>
    </row>
    <row r="47" spans="1:8" ht="15">
      <c r="A47" s="89"/>
      <c r="B47" s="57" t="s">
        <v>169</v>
      </c>
      <c r="C47" s="58" t="s">
        <v>319</v>
      </c>
      <c r="D47" s="50" t="s">
        <v>239</v>
      </c>
      <c r="E47" s="56">
        <f t="shared" si="0"/>
        <v>221.15384615384616</v>
      </c>
      <c r="F47" s="56">
        <f t="shared" si="1"/>
        <v>265.38461538461536</v>
      </c>
      <c r="G47" s="56">
        <v>230</v>
      </c>
      <c r="H47" s="90">
        <f t="shared" si="2"/>
        <v>276</v>
      </c>
    </row>
    <row r="48" spans="1:8" ht="15.75" thickBot="1">
      <c r="A48" s="91"/>
      <c r="B48" s="92" t="s">
        <v>40</v>
      </c>
      <c r="C48" s="103" t="s">
        <v>319</v>
      </c>
      <c r="D48" s="94" t="s">
        <v>240</v>
      </c>
      <c r="E48" s="95">
        <f t="shared" si="0"/>
        <v>91.34615384615384</v>
      </c>
      <c r="F48" s="95">
        <f t="shared" si="1"/>
        <v>109.6153846153846</v>
      </c>
      <c r="G48" s="95">
        <v>95</v>
      </c>
      <c r="H48" s="96">
        <f>G48*1.2</f>
        <v>114</v>
      </c>
    </row>
    <row r="49" spans="1:8" ht="15">
      <c r="A49" s="241">
        <v>32</v>
      </c>
      <c r="B49" s="252" t="s">
        <v>47</v>
      </c>
      <c r="C49" s="253"/>
      <c r="D49" s="251"/>
      <c r="E49" s="248">
        <f t="shared" si="0"/>
        <v>0</v>
      </c>
      <c r="F49" s="248">
        <f t="shared" si="1"/>
        <v>0</v>
      </c>
      <c r="G49" s="248"/>
      <c r="H49" s="249">
        <f t="shared" si="2"/>
        <v>0</v>
      </c>
    </row>
    <row r="50" spans="1:8" ht="15">
      <c r="A50" s="108"/>
      <c r="B50" s="63" t="s">
        <v>49</v>
      </c>
      <c r="C50" s="54" t="s">
        <v>50</v>
      </c>
      <c r="D50" s="51" t="s">
        <v>282</v>
      </c>
      <c r="E50" s="56">
        <f t="shared" si="0"/>
        <v>818.2692307692307</v>
      </c>
      <c r="F50" s="56">
        <f t="shared" si="1"/>
        <v>981.9230769230768</v>
      </c>
      <c r="G50" s="56">
        <v>851</v>
      </c>
      <c r="H50" s="90">
        <f>G50*1.2</f>
        <v>1021.1999999999999</v>
      </c>
    </row>
    <row r="51" spans="1:8" ht="15">
      <c r="A51" s="108"/>
      <c r="B51" s="63" t="s">
        <v>48</v>
      </c>
      <c r="C51" s="54" t="s">
        <v>14</v>
      </c>
      <c r="D51" s="50" t="s">
        <v>283</v>
      </c>
      <c r="E51" s="56">
        <f t="shared" si="0"/>
        <v>425.96153846153845</v>
      </c>
      <c r="F51" s="56">
        <f t="shared" si="1"/>
        <v>511.15384615384613</v>
      </c>
      <c r="G51" s="56">
        <v>443</v>
      </c>
      <c r="H51" s="90">
        <f t="shared" si="2"/>
        <v>531.6</v>
      </c>
    </row>
    <row r="52" spans="1:8" ht="15">
      <c r="A52" s="108"/>
      <c r="B52" s="64" t="s">
        <v>53</v>
      </c>
      <c r="C52" s="54" t="s">
        <v>50</v>
      </c>
      <c r="D52" s="51" t="s">
        <v>287</v>
      </c>
      <c r="E52" s="56">
        <f t="shared" si="0"/>
        <v>517.3076923076923</v>
      </c>
      <c r="F52" s="56">
        <f t="shared" si="1"/>
        <v>620.7692307692307</v>
      </c>
      <c r="G52" s="56">
        <v>538</v>
      </c>
      <c r="H52" s="90">
        <f>G52*1.2</f>
        <v>645.6</v>
      </c>
    </row>
    <row r="53" spans="1:8" ht="15">
      <c r="A53" s="108"/>
      <c r="B53" s="64" t="s">
        <v>51</v>
      </c>
      <c r="C53" s="58" t="s">
        <v>319</v>
      </c>
      <c r="D53" s="50" t="s">
        <v>284</v>
      </c>
      <c r="E53" s="56">
        <f t="shared" si="0"/>
        <v>280.7692307692308</v>
      </c>
      <c r="F53" s="56">
        <f t="shared" si="1"/>
        <v>336.9230769230769</v>
      </c>
      <c r="G53" s="56">
        <v>292</v>
      </c>
      <c r="H53" s="90">
        <f t="shared" si="2"/>
        <v>350.4</v>
      </c>
    </row>
    <row r="54" spans="1:8" ht="15">
      <c r="A54" s="108"/>
      <c r="B54" s="57" t="s">
        <v>171</v>
      </c>
      <c r="C54" s="58" t="s">
        <v>319</v>
      </c>
      <c r="D54" s="51" t="s">
        <v>285</v>
      </c>
      <c r="E54" s="56">
        <f t="shared" si="0"/>
        <v>221.15384615384616</v>
      </c>
      <c r="F54" s="56">
        <f t="shared" si="1"/>
        <v>265.38461538461536</v>
      </c>
      <c r="G54" s="56">
        <v>230</v>
      </c>
      <c r="H54" s="90">
        <f t="shared" si="2"/>
        <v>276</v>
      </c>
    </row>
    <row r="55" spans="1:8" ht="15">
      <c r="A55" s="108"/>
      <c r="B55" s="64" t="s">
        <v>52</v>
      </c>
      <c r="C55" s="58" t="s">
        <v>319</v>
      </c>
      <c r="D55" s="50" t="s">
        <v>286</v>
      </c>
      <c r="E55" s="56">
        <f t="shared" si="0"/>
        <v>301.9230769230769</v>
      </c>
      <c r="F55" s="56">
        <f t="shared" si="1"/>
        <v>362.30769230769226</v>
      </c>
      <c r="G55" s="56">
        <v>314</v>
      </c>
      <c r="H55" s="90">
        <f>G55*1.2</f>
        <v>376.8</v>
      </c>
    </row>
    <row r="56" spans="1:8" ht="15">
      <c r="A56" s="108"/>
      <c r="B56" s="64" t="s">
        <v>54</v>
      </c>
      <c r="C56" s="58" t="s">
        <v>319</v>
      </c>
      <c r="D56" s="51" t="s">
        <v>288</v>
      </c>
      <c r="E56" s="56">
        <f t="shared" si="0"/>
        <v>30.769230769230766</v>
      </c>
      <c r="F56" s="56">
        <f t="shared" si="1"/>
        <v>36.92307692307692</v>
      </c>
      <c r="G56" s="56">
        <v>32</v>
      </c>
      <c r="H56" s="90">
        <f t="shared" si="2"/>
        <v>38.4</v>
      </c>
    </row>
    <row r="57" spans="1:8" s="6" customFormat="1" ht="15.75" thickBot="1">
      <c r="A57" s="91"/>
      <c r="B57" s="92" t="s">
        <v>27</v>
      </c>
      <c r="C57" s="103" t="s">
        <v>319</v>
      </c>
      <c r="D57" s="109" t="s">
        <v>216</v>
      </c>
      <c r="E57" s="95">
        <f t="shared" si="0"/>
        <v>54.80769230769231</v>
      </c>
      <c r="F57" s="95">
        <f t="shared" si="1"/>
        <v>65.76923076923076</v>
      </c>
      <c r="G57" s="95">
        <v>57</v>
      </c>
      <c r="H57" s="96">
        <f>G57*1.2</f>
        <v>68.39999999999999</v>
      </c>
    </row>
    <row r="58" spans="1:8" ht="15">
      <c r="A58" s="241">
        <v>33</v>
      </c>
      <c r="B58" s="254" t="s">
        <v>55</v>
      </c>
      <c r="C58" s="253"/>
      <c r="D58" s="247"/>
      <c r="E58" s="248">
        <f t="shared" si="0"/>
        <v>0</v>
      </c>
      <c r="F58" s="248">
        <f t="shared" si="1"/>
        <v>0</v>
      </c>
      <c r="G58" s="248"/>
      <c r="H58" s="249">
        <f t="shared" si="2"/>
        <v>0</v>
      </c>
    </row>
    <row r="59" spans="1:8" ht="15">
      <c r="A59" s="89"/>
      <c r="B59" s="64" t="s">
        <v>59</v>
      </c>
      <c r="C59" s="54" t="s">
        <v>14</v>
      </c>
      <c r="D59" s="50" t="s">
        <v>289</v>
      </c>
      <c r="E59" s="56">
        <f t="shared" si="0"/>
        <v>684.6153846153846</v>
      </c>
      <c r="F59" s="56">
        <f t="shared" si="1"/>
        <v>821.5384615384615</v>
      </c>
      <c r="G59" s="56">
        <v>712</v>
      </c>
      <c r="H59" s="90">
        <f>G59*1.2</f>
        <v>854.4</v>
      </c>
    </row>
    <row r="60" spans="1:8" ht="15">
      <c r="A60" s="89"/>
      <c r="B60" s="64" t="s">
        <v>56</v>
      </c>
      <c r="C60" s="54" t="s">
        <v>14</v>
      </c>
      <c r="D60" s="51" t="s">
        <v>290</v>
      </c>
      <c r="E60" s="56">
        <f t="shared" si="0"/>
        <v>463.46153846153845</v>
      </c>
      <c r="F60" s="56">
        <f t="shared" si="1"/>
        <v>556.1538461538461</v>
      </c>
      <c r="G60" s="56">
        <v>482</v>
      </c>
      <c r="H60" s="90">
        <f t="shared" si="2"/>
        <v>578.4</v>
      </c>
    </row>
    <row r="61" spans="1:8" ht="15">
      <c r="A61" s="89"/>
      <c r="B61" s="64" t="s">
        <v>57</v>
      </c>
      <c r="C61" s="54" t="s">
        <v>14</v>
      </c>
      <c r="D61" s="50" t="s">
        <v>291</v>
      </c>
      <c r="E61" s="56">
        <f t="shared" si="0"/>
        <v>403.8461538461538</v>
      </c>
      <c r="F61" s="56">
        <f t="shared" si="1"/>
        <v>484.6153846153845</v>
      </c>
      <c r="G61" s="56">
        <v>420</v>
      </c>
      <c r="H61" s="90">
        <f t="shared" si="2"/>
        <v>504</v>
      </c>
    </row>
    <row r="62" spans="1:8" ht="15.75" thickBot="1">
      <c r="A62" s="91"/>
      <c r="B62" s="112" t="s">
        <v>58</v>
      </c>
      <c r="C62" s="93" t="s">
        <v>14</v>
      </c>
      <c r="D62" s="94" t="s">
        <v>292</v>
      </c>
      <c r="E62" s="95">
        <f t="shared" si="0"/>
        <v>79.8076923076923</v>
      </c>
      <c r="F62" s="95">
        <f t="shared" si="1"/>
        <v>95.76923076923076</v>
      </c>
      <c r="G62" s="95">
        <v>83</v>
      </c>
      <c r="H62" s="96">
        <f t="shared" si="2"/>
        <v>99.6</v>
      </c>
    </row>
    <row r="63" spans="1:8" ht="15.75">
      <c r="A63" s="241">
        <v>34</v>
      </c>
      <c r="B63" s="255" t="s">
        <v>60</v>
      </c>
      <c r="C63" s="243" t="s">
        <v>14</v>
      </c>
      <c r="D63" s="251"/>
      <c r="E63" s="248">
        <f t="shared" si="0"/>
        <v>0</v>
      </c>
      <c r="F63" s="248">
        <f t="shared" si="1"/>
        <v>0</v>
      </c>
      <c r="G63" s="248"/>
      <c r="H63" s="249">
        <f t="shared" si="2"/>
        <v>0</v>
      </c>
    </row>
    <row r="64" spans="1:8" s="6" customFormat="1" ht="15">
      <c r="A64" s="89"/>
      <c r="B64" s="61" t="s">
        <v>61</v>
      </c>
      <c r="C64" s="54" t="s">
        <v>14</v>
      </c>
      <c r="D64" s="51" t="s">
        <v>241</v>
      </c>
      <c r="E64" s="56">
        <f aca="true" t="shared" si="4" ref="E64:E79">G64/1.04</f>
        <v>130.76923076923077</v>
      </c>
      <c r="F64" s="56">
        <f aca="true" t="shared" si="5" ref="F64:F79">E64*1.2</f>
        <v>156.92307692307693</v>
      </c>
      <c r="G64" s="56">
        <v>136</v>
      </c>
      <c r="H64" s="90">
        <f t="shared" si="2"/>
        <v>163.2</v>
      </c>
    </row>
    <row r="65" spans="1:8" s="6" customFormat="1" ht="15">
      <c r="A65" s="89"/>
      <c r="B65" s="61" t="s">
        <v>62</v>
      </c>
      <c r="C65" s="54" t="s">
        <v>14</v>
      </c>
      <c r="D65" s="50" t="s">
        <v>242</v>
      </c>
      <c r="E65" s="56">
        <f t="shared" si="4"/>
        <v>168.26923076923077</v>
      </c>
      <c r="F65" s="56">
        <f t="shared" si="5"/>
        <v>201.92307692307693</v>
      </c>
      <c r="G65" s="56">
        <v>175</v>
      </c>
      <c r="H65" s="90">
        <f t="shared" si="2"/>
        <v>210</v>
      </c>
    </row>
    <row r="66" spans="1:8" s="6" customFormat="1" ht="15">
      <c r="A66" s="89"/>
      <c r="B66" s="61" t="s">
        <v>63</v>
      </c>
      <c r="C66" s="54" t="s">
        <v>14</v>
      </c>
      <c r="D66" s="51" t="s">
        <v>243</v>
      </c>
      <c r="E66" s="56">
        <f t="shared" si="4"/>
        <v>110.57692307692308</v>
      </c>
      <c r="F66" s="56">
        <f t="shared" si="5"/>
        <v>132.69230769230768</v>
      </c>
      <c r="G66" s="56">
        <v>115</v>
      </c>
      <c r="H66" s="90">
        <f t="shared" si="2"/>
        <v>138</v>
      </c>
    </row>
    <row r="67" spans="1:8" s="6" customFormat="1" ht="15">
      <c r="A67" s="89"/>
      <c r="B67" s="61" t="s">
        <v>64</v>
      </c>
      <c r="C67" s="54" t="s">
        <v>14</v>
      </c>
      <c r="D67" s="50" t="s">
        <v>244</v>
      </c>
      <c r="E67" s="56">
        <f t="shared" si="4"/>
        <v>173.07692307692307</v>
      </c>
      <c r="F67" s="56">
        <f t="shared" si="5"/>
        <v>207.69230769230768</v>
      </c>
      <c r="G67" s="56">
        <v>180</v>
      </c>
      <c r="H67" s="90">
        <f t="shared" si="2"/>
        <v>216</v>
      </c>
    </row>
    <row r="68" spans="1:8" s="6" customFormat="1" ht="15">
      <c r="A68" s="89"/>
      <c r="B68" s="61" t="s">
        <v>68</v>
      </c>
      <c r="C68" s="54" t="s">
        <v>14</v>
      </c>
      <c r="D68" s="51" t="s">
        <v>248</v>
      </c>
      <c r="E68" s="56">
        <f t="shared" si="4"/>
        <v>280.7692307692308</v>
      </c>
      <c r="F68" s="56">
        <f t="shared" si="5"/>
        <v>336.9230769230769</v>
      </c>
      <c r="G68" s="56">
        <v>292</v>
      </c>
      <c r="H68" s="90">
        <f aca="true" t="shared" si="6" ref="H68:H76">G68*1.2</f>
        <v>350.4</v>
      </c>
    </row>
    <row r="69" spans="1:8" s="6" customFormat="1" ht="15">
      <c r="A69" s="89"/>
      <c r="B69" s="61" t="s">
        <v>69</v>
      </c>
      <c r="C69" s="54" t="s">
        <v>14</v>
      </c>
      <c r="D69" s="50" t="s">
        <v>249</v>
      </c>
      <c r="E69" s="56">
        <f t="shared" si="4"/>
        <v>390.38461538461536</v>
      </c>
      <c r="F69" s="56">
        <f t="shared" si="5"/>
        <v>468.4615384615384</v>
      </c>
      <c r="G69" s="56">
        <v>406</v>
      </c>
      <c r="H69" s="90">
        <f t="shared" si="6"/>
        <v>487.2</v>
      </c>
    </row>
    <row r="70" spans="1:8" s="6" customFormat="1" ht="15">
      <c r="A70" s="89"/>
      <c r="B70" s="61" t="s">
        <v>67</v>
      </c>
      <c r="C70" s="54" t="s">
        <v>14</v>
      </c>
      <c r="D70" s="51" t="s">
        <v>247</v>
      </c>
      <c r="E70" s="56">
        <f t="shared" si="4"/>
        <v>151.9230769230769</v>
      </c>
      <c r="F70" s="56">
        <f t="shared" si="5"/>
        <v>182.3076923076923</v>
      </c>
      <c r="G70" s="56">
        <v>158</v>
      </c>
      <c r="H70" s="90">
        <f t="shared" si="6"/>
        <v>189.6</v>
      </c>
    </row>
    <row r="71" spans="1:8" s="6" customFormat="1" ht="15">
      <c r="A71" s="89"/>
      <c r="B71" s="61" t="s">
        <v>66</v>
      </c>
      <c r="C71" s="54" t="s">
        <v>14</v>
      </c>
      <c r="D71" s="50" t="s">
        <v>246</v>
      </c>
      <c r="E71" s="56">
        <f t="shared" si="4"/>
        <v>94.23076923076923</v>
      </c>
      <c r="F71" s="56">
        <f t="shared" si="5"/>
        <v>113.07692307692307</v>
      </c>
      <c r="G71" s="56">
        <v>98</v>
      </c>
      <c r="H71" s="90">
        <f t="shared" si="6"/>
        <v>117.6</v>
      </c>
    </row>
    <row r="72" spans="1:8" s="6" customFormat="1" ht="15">
      <c r="A72" s="89"/>
      <c r="B72" s="61" t="s">
        <v>72</v>
      </c>
      <c r="C72" s="54" t="s">
        <v>14</v>
      </c>
      <c r="D72" s="51" t="s">
        <v>252</v>
      </c>
      <c r="E72" s="56">
        <f t="shared" si="4"/>
        <v>204.8076923076923</v>
      </c>
      <c r="F72" s="56">
        <f t="shared" si="5"/>
        <v>245.76923076923075</v>
      </c>
      <c r="G72" s="56">
        <v>213</v>
      </c>
      <c r="H72" s="90">
        <f t="shared" si="6"/>
        <v>255.6</v>
      </c>
    </row>
    <row r="73" spans="1:8" s="6" customFormat="1" ht="15">
      <c r="A73" s="89"/>
      <c r="B73" s="61" t="s">
        <v>70</v>
      </c>
      <c r="C73" s="54" t="s">
        <v>14</v>
      </c>
      <c r="D73" s="50" t="s">
        <v>250</v>
      </c>
      <c r="E73" s="56">
        <f t="shared" si="4"/>
        <v>175.96153846153845</v>
      </c>
      <c r="F73" s="56">
        <f t="shared" si="5"/>
        <v>211.15384615384613</v>
      </c>
      <c r="G73" s="56">
        <v>183</v>
      </c>
      <c r="H73" s="90">
        <f t="shared" si="6"/>
        <v>219.6</v>
      </c>
    </row>
    <row r="74" spans="1:8" s="6" customFormat="1" ht="15">
      <c r="A74" s="89"/>
      <c r="B74" s="61" t="s">
        <v>71</v>
      </c>
      <c r="C74" s="54" t="s">
        <v>14</v>
      </c>
      <c r="D74" s="51" t="s">
        <v>251</v>
      </c>
      <c r="E74" s="56">
        <f t="shared" si="4"/>
        <v>196.15384615384616</v>
      </c>
      <c r="F74" s="56">
        <f t="shared" si="5"/>
        <v>235.3846153846154</v>
      </c>
      <c r="G74" s="56">
        <v>204</v>
      </c>
      <c r="H74" s="90">
        <f t="shared" si="6"/>
        <v>244.79999999999998</v>
      </c>
    </row>
    <row r="75" spans="1:8" s="6" customFormat="1" ht="15">
      <c r="A75" s="89"/>
      <c r="B75" s="65" t="s">
        <v>73</v>
      </c>
      <c r="C75" s="54" t="s">
        <v>14</v>
      </c>
      <c r="D75" s="50" t="s">
        <v>253</v>
      </c>
      <c r="E75" s="56">
        <f t="shared" si="4"/>
        <v>33.65384615384615</v>
      </c>
      <c r="F75" s="56">
        <f t="shared" si="5"/>
        <v>40.38461538461538</v>
      </c>
      <c r="G75" s="56">
        <v>35</v>
      </c>
      <c r="H75" s="90">
        <f t="shared" si="6"/>
        <v>42</v>
      </c>
    </row>
    <row r="76" spans="1:8" s="6" customFormat="1" ht="15.75" thickBot="1">
      <c r="A76" s="91"/>
      <c r="B76" s="111" t="s">
        <v>65</v>
      </c>
      <c r="C76" s="93" t="s">
        <v>319</v>
      </c>
      <c r="D76" s="94" t="s">
        <v>245</v>
      </c>
      <c r="E76" s="95">
        <f t="shared" si="4"/>
        <v>27.884615384615383</v>
      </c>
      <c r="F76" s="95">
        <f t="shared" si="5"/>
        <v>33.46153846153846</v>
      </c>
      <c r="G76" s="95">
        <v>29</v>
      </c>
      <c r="H76" s="96">
        <f t="shared" si="6"/>
        <v>34.8</v>
      </c>
    </row>
    <row r="77" spans="1:8" s="6" customFormat="1" ht="15">
      <c r="A77" s="86">
        <v>35</v>
      </c>
      <c r="B77" s="113" t="s">
        <v>44</v>
      </c>
      <c r="C77" s="88" t="s">
        <v>319</v>
      </c>
      <c r="D77" s="105" t="s">
        <v>301</v>
      </c>
      <c r="E77" s="100">
        <f t="shared" si="4"/>
        <v>235.57692307692307</v>
      </c>
      <c r="F77" s="100">
        <f t="shared" si="5"/>
        <v>282.6923076923077</v>
      </c>
      <c r="G77" s="100">
        <v>245</v>
      </c>
      <c r="H77" s="101">
        <f>G77*1.2</f>
        <v>294</v>
      </c>
    </row>
    <row r="78" spans="1:8" s="6" customFormat="1" ht="15">
      <c r="A78" s="89">
        <v>36</v>
      </c>
      <c r="B78" s="53" t="s">
        <v>45</v>
      </c>
      <c r="C78" s="54" t="s">
        <v>319</v>
      </c>
      <c r="D78" s="51" t="s">
        <v>302</v>
      </c>
      <c r="E78" s="56">
        <f t="shared" si="4"/>
        <v>97.11538461538461</v>
      </c>
      <c r="F78" s="56">
        <f t="shared" si="5"/>
        <v>116.53846153846153</v>
      </c>
      <c r="G78" s="56">
        <v>101</v>
      </c>
      <c r="H78" s="90">
        <f>G78*1.2</f>
        <v>121.19999999999999</v>
      </c>
    </row>
    <row r="79" spans="1:8" s="6" customFormat="1" ht="15.75" thickBot="1">
      <c r="A79" s="91">
        <v>37</v>
      </c>
      <c r="B79" s="111" t="s">
        <v>46</v>
      </c>
      <c r="C79" s="93" t="s">
        <v>319</v>
      </c>
      <c r="D79" s="109" t="s">
        <v>260</v>
      </c>
      <c r="E79" s="95">
        <f t="shared" si="4"/>
        <v>82.6923076923077</v>
      </c>
      <c r="F79" s="95">
        <f t="shared" si="5"/>
        <v>99.23076923076923</v>
      </c>
      <c r="G79" s="95">
        <v>86</v>
      </c>
      <c r="H79" s="96">
        <f>G79*1.2</f>
        <v>103.2</v>
      </c>
    </row>
    <row r="80" spans="1:8" ht="15.75">
      <c r="A80" s="241">
        <v>38</v>
      </c>
      <c r="B80" s="256" t="s">
        <v>74</v>
      </c>
      <c r="C80" s="243" t="s">
        <v>319</v>
      </c>
      <c r="D80" s="247"/>
      <c r="E80" s="248"/>
      <c r="F80" s="248"/>
      <c r="G80" s="248"/>
      <c r="H80" s="249"/>
    </row>
    <row r="81" spans="1:8" ht="15">
      <c r="A81" s="89"/>
      <c r="B81" s="60" t="s">
        <v>75</v>
      </c>
      <c r="C81" s="54" t="s">
        <v>319</v>
      </c>
      <c r="D81" s="50" t="s">
        <v>254</v>
      </c>
      <c r="E81" s="56">
        <f>G81/1.04</f>
        <v>204.8076923076923</v>
      </c>
      <c r="F81" s="56">
        <f>E81*1.2</f>
        <v>245.76923076923075</v>
      </c>
      <c r="G81" s="56">
        <v>213</v>
      </c>
      <c r="H81" s="90">
        <f>G81*1.2</f>
        <v>255.6</v>
      </c>
    </row>
    <row r="82" spans="1:8" ht="15">
      <c r="A82" s="89"/>
      <c r="B82" s="60" t="s">
        <v>79</v>
      </c>
      <c r="C82" s="54" t="s">
        <v>319</v>
      </c>
      <c r="D82" s="51" t="s">
        <v>303</v>
      </c>
      <c r="E82" s="56">
        <f aca="true" t="shared" si="7" ref="E82:E136">G82/1.04</f>
        <v>88.46153846153845</v>
      </c>
      <c r="F82" s="56">
        <f aca="true" t="shared" si="8" ref="F82:F136">E82*1.2</f>
        <v>106.15384615384615</v>
      </c>
      <c r="G82" s="56">
        <v>92</v>
      </c>
      <c r="H82" s="90">
        <f>G82*1.2</f>
        <v>110.39999999999999</v>
      </c>
    </row>
    <row r="83" spans="1:8" ht="15">
      <c r="A83" s="89"/>
      <c r="B83" s="60" t="s">
        <v>76</v>
      </c>
      <c r="C83" s="54" t="s">
        <v>319</v>
      </c>
      <c r="D83" s="50" t="s">
        <v>255</v>
      </c>
      <c r="E83" s="56">
        <f t="shared" si="7"/>
        <v>115.38461538461539</v>
      </c>
      <c r="F83" s="56">
        <f t="shared" si="8"/>
        <v>138.46153846153845</v>
      </c>
      <c r="G83" s="56">
        <v>120</v>
      </c>
      <c r="H83" s="90">
        <f aca="true" t="shared" si="9" ref="H83:H141">G83*1.2</f>
        <v>144</v>
      </c>
    </row>
    <row r="84" spans="1:8" ht="15">
      <c r="A84" s="89"/>
      <c r="B84" s="60" t="s">
        <v>77</v>
      </c>
      <c r="C84" s="54" t="s">
        <v>319</v>
      </c>
      <c r="D84" s="51" t="s">
        <v>256</v>
      </c>
      <c r="E84" s="56">
        <f t="shared" si="7"/>
        <v>95.1923076923077</v>
      </c>
      <c r="F84" s="56">
        <f t="shared" si="8"/>
        <v>114.23076923076923</v>
      </c>
      <c r="G84" s="56">
        <v>99</v>
      </c>
      <c r="H84" s="90">
        <f t="shared" si="9"/>
        <v>118.8</v>
      </c>
    </row>
    <row r="85" spans="1:8" ht="15.75" thickBot="1">
      <c r="A85" s="91"/>
      <c r="B85" s="115" t="s">
        <v>78</v>
      </c>
      <c r="C85" s="93" t="s">
        <v>319</v>
      </c>
      <c r="D85" s="109" t="s">
        <v>257</v>
      </c>
      <c r="E85" s="95">
        <f t="shared" si="7"/>
        <v>71.15384615384615</v>
      </c>
      <c r="F85" s="95">
        <f t="shared" si="8"/>
        <v>85.38461538461537</v>
      </c>
      <c r="G85" s="95">
        <v>74</v>
      </c>
      <c r="H85" s="96">
        <f t="shared" si="9"/>
        <v>88.8</v>
      </c>
    </row>
    <row r="86" spans="1:8" ht="15.75">
      <c r="A86" s="241">
        <v>39</v>
      </c>
      <c r="B86" s="256" t="s">
        <v>80</v>
      </c>
      <c r="C86" s="243" t="s">
        <v>319</v>
      </c>
      <c r="D86" s="247"/>
      <c r="E86" s="248"/>
      <c r="F86" s="248"/>
      <c r="G86" s="248"/>
      <c r="H86" s="249"/>
    </row>
    <row r="87" spans="1:8" ht="15">
      <c r="A87" s="89"/>
      <c r="B87" s="60" t="s">
        <v>82</v>
      </c>
      <c r="C87" s="54" t="s">
        <v>319</v>
      </c>
      <c r="D87" s="50" t="s">
        <v>264</v>
      </c>
      <c r="E87" s="56">
        <f t="shared" si="7"/>
        <v>124.03846153846153</v>
      </c>
      <c r="F87" s="56">
        <f t="shared" si="8"/>
        <v>148.84615384615384</v>
      </c>
      <c r="G87" s="56">
        <v>129</v>
      </c>
      <c r="H87" s="90">
        <f>G87*1.2</f>
        <v>154.79999999999998</v>
      </c>
    </row>
    <row r="88" spans="1:8" ht="15">
      <c r="A88" s="89"/>
      <c r="B88" s="60" t="s">
        <v>81</v>
      </c>
      <c r="C88" s="54" t="s">
        <v>319</v>
      </c>
      <c r="D88" s="51" t="s">
        <v>263</v>
      </c>
      <c r="E88" s="56">
        <f t="shared" si="7"/>
        <v>121.15384615384615</v>
      </c>
      <c r="F88" s="56">
        <f t="shared" si="8"/>
        <v>145.38461538461536</v>
      </c>
      <c r="G88" s="56">
        <v>126</v>
      </c>
      <c r="H88" s="90">
        <f t="shared" si="9"/>
        <v>151.2</v>
      </c>
    </row>
    <row r="89" spans="1:8" ht="15">
      <c r="A89" s="89"/>
      <c r="B89" s="60" t="s">
        <v>83</v>
      </c>
      <c r="C89" s="54" t="s">
        <v>319</v>
      </c>
      <c r="D89" s="50" t="s">
        <v>265</v>
      </c>
      <c r="E89" s="56">
        <f t="shared" si="7"/>
        <v>92.3076923076923</v>
      </c>
      <c r="F89" s="56">
        <f t="shared" si="8"/>
        <v>110.76923076923076</v>
      </c>
      <c r="G89" s="56">
        <v>96</v>
      </c>
      <c r="H89" s="90">
        <f t="shared" si="9"/>
        <v>115.19999999999999</v>
      </c>
    </row>
    <row r="90" spans="1:8" ht="15">
      <c r="A90" s="89"/>
      <c r="B90" s="60" t="s">
        <v>84</v>
      </c>
      <c r="C90" s="54" t="s">
        <v>319</v>
      </c>
      <c r="D90" s="51" t="s">
        <v>266</v>
      </c>
      <c r="E90" s="56">
        <f t="shared" si="7"/>
        <v>67.3076923076923</v>
      </c>
      <c r="F90" s="56">
        <f t="shared" si="8"/>
        <v>80.76923076923076</v>
      </c>
      <c r="G90" s="56">
        <v>70</v>
      </c>
      <c r="H90" s="90">
        <f t="shared" si="9"/>
        <v>84</v>
      </c>
    </row>
    <row r="91" spans="1:8" ht="15">
      <c r="A91" s="89"/>
      <c r="B91" s="60" t="s">
        <v>85</v>
      </c>
      <c r="C91" s="54" t="s">
        <v>319</v>
      </c>
      <c r="D91" s="50" t="s">
        <v>304</v>
      </c>
      <c r="E91" s="56">
        <f t="shared" si="7"/>
        <v>56.730769230769226</v>
      </c>
      <c r="F91" s="56">
        <f t="shared" si="8"/>
        <v>68.07692307692307</v>
      </c>
      <c r="G91" s="56">
        <v>59</v>
      </c>
      <c r="H91" s="90">
        <f t="shared" si="9"/>
        <v>70.8</v>
      </c>
    </row>
    <row r="92" spans="1:8" ht="15.75" thickBot="1">
      <c r="A92" s="91"/>
      <c r="B92" s="115" t="s">
        <v>86</v>
      </c>
      <c r="C92" s="93" t="s">
        <v>319</v>
      </c>
      <c r="D92" s="94" t="s">
        <v>305</v>
      </c>
      <c r="E92" s="95">
        <f t="shared" si="7"/>
        <v>11.538461538461538</v>
      </c>
      <c r="F92" s="95">
        <f t="shared" si="8"/>
        <v>13.846153846153845</v>
      </c>
      <c r="G92" s="95">
        <v>12</v>
      </c>
      <c r="H92" s="96">
        <f t="shared" si="9"/>
        <v>14.399999999999999</v>
      </c>
    </row>
    <row r="93" spans="1:8" ht="16.5" customHeight="1">
      <c r="A93" s="241">
        <v>40</v>
      </c>
      <c r="B93" s="256" t="s">
        <v>87</v>
      </c>
      <c r="C93" s="243" t="s">
        <v>319</v>
      </c>
      <c r="D93" s="251"/>
      <c r="E93" s="248"/>
      <c r="F93" s="248"/>
      <c r="G93" s="248"/>
      <c r="H93" s="249"/>
    </row>
    <row r="94" spans="1:8" ht="15">
      <c r="A94" s="89"/>
      <c r="B94" s="60" t="s">
        <v>88</v>
      </c>
      <c r="C94" s="54" t="s">
        <v>319</v>
      </c>
      <c r="D94" s="51" t="s">
        <v>258</v>
      </c>
      <c r="E94" s="56">
        <f t="shared" si="7"/>
        <v>73.07692307692308</v>
      </c>
      <c r="F94" s="56">
        <f t="shared" si="8"/>
        <v>87.6923076923077</v>
      </c>
      <c r="G94" s="56">
        <v>76</v>
      </c>
      <c r="H94" s="90">
        <f t="shared" si="9"/>
        <v>91.2</v>
      </c>
    </row>
    <row r="95" spans="1:8" ht="15">
      <c r="A95" s="89"/>
      <c r="B95" s="60" t="s">
        <v>89</v>
      </c>
      <c r="C95" s="54" t="s">
        <v>319</v>
      </c>
      <c r="D95" s="50" t="s">
        <v>259</v>
      </c>
      <c r="E95" s="56">
        <f t="shared" si="7"/>
        <v>71.15384615384615</v>
      </c>
      <c r="F95" s="56">
        <f t="shared" si="8"/>
        <v>85.38461538461537</v>
      </c>
      <c r="G95" s="56">
        <v>74</v>
      </c>
      <c r="H95" s="90">
        <f t="shared" si="9"/>
        <v>88.8</v>
      </c>
    </row>
    <row r="96" spans="1:8" ht="15">
      <c r="A96" s="89"/>
      <c r="B96" s="60" t="s">
        <v>90</v>
      </c>
      <c r="C96" s="54" t="s">
        <v>319</v>
      </c>
      <c r="D96" s="51" t="s">
        <v>261</v>
      </c>
      <c r="E96" s="56">
        <f t="shared" si="7"/>
        <v>99.03846153846153</v>
      </c>
      <c r="F96" s="56">
        <f t="shared" si="8"/>
        <v>118.84615384615384</v>
      </c>
      <c r="G96" s="56">
        <v>103</v>
      </c>
      <c r="H96" s="90">
        <f t="shared" si="9"/>
        <v>123.6</v>
      </c>
    </row>
    <row r="97" spans="1:8" ht="15">
      <c r="A97" s="89"/>
      <c r="B97" s="60" t="s">
        <v>91</v>
      </c>
      <c r="C97" s="54" t="s">
        <v>319</v>
      </c>
      <c r="D97" s="50" t="s">
        <v>262</v>
      </c>
      <c r="E97" s="56">
        <f t="shared" si="7"/>
        <v>97.11538461538461</v>
      </c>
      <c r="F97" s="56">
        <f t="shared" si="8"/>
        <v>116.53846153846153</v>
      </c>
      <c r="G97" s="56">
        <v>101</v>
      </c>
      <c r="H97" s="90">
        <f t="shared" si="9"/>
        <v>121.19999999999999</v>
      </c>
    </row>
    <row r="98" spans="1:8" ht="15.75" thickBot="1">
      <c r="A98" s="91"/>
      <c r="B98" s="115" t="s">
        <v>92</v>
      </c>
      <c r="C98" s="93" t="s">
        <v>319</v>
      </c>
      <c r="D98" s="94" t="s">
        <v>260</v>
      </c>
      <c r="E98" s="95">
        <f t="shared" si="7"/>
        <v>82.6923076923077</v>
      </c>
      <c r="F98" s="95">
        <f t="shared" si="8"/>
        <v>99.23076923076923</v>
      </c>
      <c r="G98" s="95">
        <v>86</v>
      </c>
      <c r="H98" s="96">
        <f t="shared" si="9"/>
        <v>103.2</v>
      </c>
    </row>
    <row r="99" spans="1:8" ht="15" customHeight="1">
      <c r="A99" s="241">
        <v>41</v>
      </c>
      <c r="B99" s="256" t="s">
        <v>87</v>
      </c>
      <c r="C99" s="257"/>
      <c r="D99" s="251"/>
      <c r="E99" s="248"/>
      <c r="F99" s="248"/>
      <c r="G99" s="248"/>
      <c r="H99" s="249"/>
    </row>
    <row r="100" spans="1:8" ht="15">
      <c r="A100" s="89"/>
      <c r="B100" s="60" t="s">
        <v>93</v>
      </c>
      <c r="C100" s="54" t="s">
        <v>319</v>
      </c>
      <c r="D100" s="51" t="s">
        <v>306</v>
      </c>
      <c r="E100" s="56">
        <f t="shared" si="7"/>
        <v>121.15384615384615</v>
      </c>
      <c r="F100" s="56">
        <f t="shared" si="8"/>
        <v>145.38461538461536</v>
      </c>
      <c r="G100" s="56">
        <v>126</v>
      </c>
      <c r="H100" s="90">
        <f t="shared" si="9"/>
        <v>151.2</v>
      </c>
    </row>
    <row r="101" spans="1:8" ht="15">
      <c r="A101" s="89"/>
      <c r="B101" s="60" t="s">
        <v>94</v>
      </c>
      <c r="C101" s="54" t="s">
        <v>319</v>
      </c>
      <c r="D101" s="50" t="s">
        <v>307</v>
      </c>
      <c r="E101" s="56">
        <f t="shared" si="7"/>
        <v>73.07692307692308</v>
      </c>
      <c r="F101" s="56">
        <f t="shared" si="8"/>
        <v>87.6923076923077</v>
      </c>
      <c r="G101" s="56">
        <v>76</v>
      </c>
      <c r="H101" s="90">
        <f t="shared" si="9"/>
        <v>91.2</v>
      </c>
    </row>
    <row r="102" spans="1:8" ht="15">
      <c r="A102" s="89"/>
      <c r="B102" s="60" t="s">
        <v>95</v>
      </c>
      <c r="C102" s="54" t="s">
        <v>319</v>
      </c>
      <c r="D102" s="51" t="s">
        <v>308</v>
      </c>
      <c r="E102" s="56">
        <f t="shared" si="7"/>
        <v>226.9230769230769</v>
      </c>
      <c r="F102" s="56">
        <f t="shared" si="8"/>
        <v>272.30769230769226</v>
      </c>
      <c r="G102" s="56">
        <v>236</v>
      </c>
      <c r="H102" s="90">
        <f t="shared" si="9"/>
        <v>283.2</v>
      </c>
    </row>
    <row r="103" spans="1:8" ht="15">
      <c r="A103" s="89"/>
      <c r="B103" s="60" t="s">
        <v>96</v>
      </c>
      <c r="C103" s="54" t="s">
        <v>319</v>
      </c>
      <c r="D103" s="50" t="s">
        <v>309</v>
      </c>
      <c r="E103" s="56">
        <f t="shared" si="7"/>
        <v>134.6153846153846</v>
      </c>
      <c r="F103" s="56">
        <f t="shared" si="8"/>
        <v>161.53846153846152</v>
      </c>
      <c r="G103" s="56">
        <v>140</v>
      </c>
      <c r="H103" s="90">
        <f t="shared" si="9"/>
        <v>168</v>
      </c>
    </row>
    <row r="104" spans="1:8" ht="15">
      <c r="A104" s="89"/>
      <c r="B104" s="60" t="s">
        <v>76</v>
      </c>
      <c r="C104" s="54" t="s">
        <v>319</v>
      </c>
      <c r="D104" s="51" t="s">
        <v>255</v>
      </c>
      <c r="E104" s="56">
        <f t="shared" si="7"/>
        <v>115.38461538461539</v>
      </c>
      <c r="F104" s="56">
        <f t="shared" si="8"/>
        <v>138.46153846153845</v>
      </c>
      <c r="G104" s="56">
        <v>120</v>
      </c>
      <c r="H104" s="90">
        <f t="shared" si="9"/>
        <v>144</v>
      </c>
    </row>
    <row r="105" spans="1:8" ht="15">
      <c r="A105" s="89"/>
      <c r="B105" s="60" t="s">
        <v>100</v>
      </c>
      <c r="C105" s="54" t="s">
        <v>319</v>
      </c>
      <c r="D105" s="50" t="s">
        <v>310</v>
      </c>
      <c r="E105" s="56">
        <f t="shared" si="7"/>
        <v>160.57692307692307</v>
      </c>
      <c r="F105" s="56">
        <f t="shared" si="8"/>
        <v>192.69230769230768</v>
      </c>
      <c r="G105" s="56">
        <v>167</v>
      </c>
      <c r="H105" s="90">
        <f>G105*1.2</f>
        <v>200.4</v>
      </c>
    </row>
    <row r="106" spans="1:8" ht="15">
      <c r="A106" s="89"/>
      <c r="B106" s="60" t="s">
        <v>97</v>
      </c>
      <c r="C106" s="54" t="s">
        <v>319</v>
      </c>
      <c r="D106" s="51" t="s">
        <v>311</v>
      </c>
      <c r="E106" s="56">
        <f t="shared" si="7"/>
        <v>35.57692307692307</v>
      </c>
      <c r="F106" s="56">
        <f t="shared" si="8"/>
        <v>42.692307692307686</v>
      </c>
      <c r="G106" s="56">
        <v>37</v>
      </c>
      <c r="H106" s="90">
        <f t="shared" si="9"/>
        <v>44.4</v>
      </c>
    </row>
    <row r="107" spans="1:8" ht="15">
      <c r="A107" s="89"/>
      <c r="B107" s="60" t="s">
        <v>98</v>
      </c>
      <c r="C107" s="54" t="s">
        <v>319</v>
      </c>
      <c r="D107" s="50" t="s">
        <v>312</v>
      </c>
      <c r="E107" s="56">
        <f t="shared" si="7"/>
        <v>28.846153846153847</v>
      </c>
      <c r="F107" s="56">
        <f t="shared" si="8"/>
        <v>34.61538461538461</v>
      </c>
      <c r="G107" s="56">
        <v>30</v>
      </c>
      <c r="H107" s="90">
        <f t="shared" si="9"/>
        <v>36</v>
      </c>
    </row>
    <row r="108" spans="1:8" ht="15.75" thickBot="1">
      <c r="A108" s="91"/>
      <c r="B108" s="115" t="s">
        <v>99</v>
      </c>
      <c r="C108" s="93" t="s">
        <v>319</v>
      </c>
      <c r="D108" s="94" t="s">
        <v>313</v>
      </c>
      <c r="E108" s="95">
        <f t="shared" si="7"/>
        <v>57.69230769230769</v>
      </c>
      <c r="F108" s="95">
        <f t="shared" si="8"/>
        <v>69.23076923076923</v>
      </c>
      <c r="G108" s="95">
        <v>60</v>
      </c>
      <c r="H108" s="96">
        <f t="shared" si="9"/>
        <v>72</v>
      </c>
    </row>
    <row r="109" spans="1:8" ht="15.75">
      <c r="A109" s="241">
        <v>42</v>
      </c>
      <c r="B109" s="256" t="s">
        <v>101</v>
      </c>
      <c r="C109" s="258" t="s">
        <v>14</v>
      </c>
      <c r="D109" s="251"/>
      <c r="E109" s="248"/>
      <c r="F109" s="248"/>
      <c r="G109" s="248"/>
      <c r="H109" s="249"/>
    </row>
    <row r="110" spans="1:8" ht="15">
      <c r="A110" s="89"/>
      <c r="B110" s="60" t="s">
        <v>102</v>
      </c>
      <c r="C110" s="52" t="s">
        <v>14</v>
      </c>
      <c r="D110" s="51" t="s">
        <v>267</v>
      </c>
      <c r="E110" s="56">
        <f t="shared" si="7"/>
        <v>223.07692307692307</v>
      </c>
      <c r="F110" s="56">
        <f t="shared" si="8"/>
        <v>267.6923076923077</v>
      </c>
      <c r="G110" s="56">
        <v>232</v>
      </c>
      <c r="H110" s="90">
        <f t="shared" si="9"/>
        <v>278.4</v>
      </c>
    </row>
    <row r="111" spans="1:8" ht="15">
      <c r="A111" s="89"/>
      <c r="B111" s="60" t="s">
        <v>103</v>
      </c>
      <c r="C111" s="52" t="s">
        <v>14</v>
      </c>
      <c r="D111" s="50" t="s">
        <v>268</v>
      </c>
      <c r="E111" s="56">
        <f t="shared" si="7"/>
        <v>206.73076923076923</v>
      </c>
      <c r="F111" s="56">
        <f t="shared" si="8"/>
        <v>248.07692307692307</v>
      </c>
      <c r="G111" s="56">
        <v>215</v>
      </c>
      <c r="H111" s="90">
        <f t="shared" si="9"/>
        <v>258</v>
      </c>
    </row>
    <row r="112" spans="1:8" ht="15">
      <c r="A112" s="89"/>
      <c r="B112" s="60" t="s">
        <v>109</v>
      </c>
      <c r="C112" s="52" t="s">
        <v>14</v>
      </c>
      <c r="D112" s="51" t="s">
        <v>274</v>
      </c>
      <c r="E112" s="56">
        <f t="shared" si="7"/>
        <v>185.57692307692307</v>
      </c>
      <c r="F112" s="56">
        <f t="shared" si="8"/>
        <v>222.69230769230768</v>
      </c>
      <c r="G112" s="56">
        <v>193</v>
      </c>
      <c r="H112" s="90">
        <f>G112*1.2</f>
        <v>231.6</v>
      </c>
    </row>
    <row r="113" spans="1:8" ht="15">
      <c r="A113" s="89"/>
      <c r="B113" s="60" t="s">
        <v>110</v>
      </c>
      <c r="C113" s="52" t="s">
        <v>14</v>
      </c>
      <c r="D113" s="50" t="s">
        <v>275</v>
      </c>
      <c r="E113" s="56">
        <f t="shared" si="7"/>
        <v>242.3076923076923</v>
      </c>
      <c r="F113" s="56">
        <f t="shared" si="8"/>
        <v>290.7692307692307</v>
      </c>
      <c r="G113" s="56">
        <v>252</v>
      </c>
      <c r="H113" s="90">
        <f>G113*1.2</f>
        <v>302.4</v>
      </c>
    </row>
    <row r="114" spans="1:8" ht="15">
      <c r="A114" s="89"/>
      <c r="B114" s="60" t="s">
        <v>104</v>
      </c>
      <c r="C114" s="52" t="s">
        <v>14</v>
      </c>
      <c r="D114" s="51" t="s">
        <v>269</v>
      </c>
      <c r="E114" s="56">
        <f t="shared" si="7"/>
        <v>249.03846153846152</v>
      </c>
      <c r="F114" s="56">
        <f t="shared" si="8"/>
        <v>298.8461538461538</v>
      </c>
      <c r="G114" s="56">
        <v>259</v>
      </c>
      <c r="H114" s="90">
        <f t="shared" si="9"/>
        <v>310.8</v>
      </c>
    </row>
    <row r="115" spans="1:8" ht="15">
      <c r="A115" s="89"/>
      <c r="B115" s="60" t="s">
        <v>105</v>
      </c>
      <c r="C115" s="52" t="s">
        <v>14</v>
      </c>
      <c r="D115" s="50" t="s">
        <v>270</v>
      </c>
      <c r="E115" s="56">
        <f t="shared" si="7"/>
        <v>234.6153846153846</v>
      </c>
      <c r="F115" s="56">
        <f t="shared" si="8"/>
        <v>281.53846153846155</v>
      </c>
      <c r="G115" s="56">
        <v>244</v>
      </c>
      <c r="H115" s="90">
        <f t="shared" si="9"/>
        <v>292.8</v>
      </c>
    </row>
    <row r="116" spans="1:8" ht="15">
      <c r="A116" s="89"/>
      <c r="B116" s="60" t="s">
        <v>114</v>
      </c>
      <c r="C116" s="52" t="s">
        <v>14</v>
      </c>
      <c r="D116" s="51" t="s">
        <v>279</v>
      </c>
      <c r="E116" s="56">
        <f t="shared" si="7"/>
        <v>431.7307692307692</v>
      </c>
      <c r="F116" s="56">
        <f t="shared" si="8"/>
        <v>518.0769230769231</v>
      </c>
      <c r="G116" s="56">
        <v>449</v>
      </c>
      <c r="H116" s="90">
        <f>G116*1.2</f>
        <v>538.8</v>
      </c>
    </row>
    <row r="117" spans="1:8" ht="15">
      <c r="A117" s="89"/>
      <c r="B117" s="60" t="s">
        <v>106</v>
      </c>
      <c r="C117" s="52" t="s">
        <v>14</v>
      </c>
      <c r="D117" s="51" t="s">
        <v>271</v>
      </c>
      <c r="E117" s="56">
        <f t="shared" si="7"/>
        <v>52.88461538461538</v>
      </c>
      <c r="F117" s="56">
        <f t="shared" si="8"/>
        <v>63.46153846153845</v>
      </c>
      <c r="G117" s="56">
        <v>55</v>
      </c>
      <c r="H117" s="90">
        <f t="shared" si="9"/>
        <v>66</v>
      </c>
    </row>
    <row r="118" spans="1:8" ht="15">
      <c r="A118" s="89"/>
      <c r="B118" s="60" t="s">
        <v>107</v>
      </c>
      <c r="C118" s="52" t="s">
        <v>14</v>
      </c>
      <c r="D118" s="50" t="s">
        <v>272</v>
      </c>
      <c r="E118" s="56">
        <f t="shared" si="7"/>
        <v>64.42307692307692</v>
      </c>
      <c r="F118" s="56">
        <f t="shared" si="8"/>
        <v>77.3076923076923</v>
      </c>
      <c r="G118" s="56">
        <v>67</v>
      </c>
      <c r="H118" s="90">
        <f t="shared" si="9"/>
        <v>80.39999999999999</v>
      </c>
    </row>
    <row r="119" spans="1:8" ht="15">
      <c r="A119" s="89"/>
      <c r="B119" s="60" t="s">
        <v>108</v>
      </c>
      <c r="C119" s="52" t="s">
        <v>14</v>
      </c>
      <c r="D119" s="51" t="s">
        <v>273</v>
      </c>
      <c r="E119" s="56">
        <f t="shared" si="7"/>
        <v>103.84615384615384</v>
      </c>
      <c r="F119" s="56">
        <f t="shared" si="8"/>
        <v>124.6153846153846</v>
      </c>
      <c r="G119" s="56">
        <v>108</v>
      </c>
      <c r="H119" s="90">
        <f t="shared" si="9"/>
        <v>129.6</v>
      </c>
    </row>
    <row r="120" spans="1:8" ht="15">
      <c r="A120" s="89"/>
      <c r="B120" s="60" t="s">
        <v>111</v>
      </c>
      <c r="C120" s="52" t="s">
        <v>14</v>
      </c>
      <c r="D120" s="50" t="s">
        <v>276</v>
      </c>
      <c r="E120" s="56">
        <f t="shared" si="7"/>
        <v>219.23076923076923</v>
      </c>
      <c r="F120" s="56">
        <f t="shared" si="8"/>
        <v>263.07692307692304</v>
      </c>
      <c r="G120" s="56">
        <v>228</v>
      </c>
      <c r="H120" s="90">
        <f t="shared" si="9"/>
        <v>273.59999999999997</v>
      </c>
    </row>
    <row r="121" spans="1:8" ht="15">
      <c r="A121" s="89"/>
      <c r="B121" s="60" t="s">
        <v>112</v>
      </c>
      <c r="C121" s="52" t="s">
        <v>14</v>
      </c>
      <c r="D121" s="51" t="s">
        <v>277</v>
      </c>
      <c r="E121" s="56">
        <f t="shared" si="7"/>
        <v>177.8846153846154</v>
      </c>
      <c r="F121" s="56">
        <f t="shared" si="8"/>
        <v>213.46153846153845</v>
      </c>
      <c r="G121" s="56">
        <v>185</v>
      </c>
      <c r="H121" s="90">
        <f t="shared" si="9"/>
        <v>222</v>
      </c>
    </row>
    <row r="122" spans="1:8" ht="15.75" thickBot="1">
      <c r="A122" s="91"/>
      <c r="B122" s="115" t="s">
        <v>113</v>
      </c>
      <c r="C122" s="116" t="s">
        <v>14</v>
      </c>
      <c r="D122" s="109" t="s">
        <v>278</v>
      </c>
      <c r="E122" s="95">
        <f t="shared" si="7"/>
        <v>27.884615384615383</v>
      </c>
      <c r="F122" s="95">
        <f t="shared" si="8"/>
        <v>33.46153846153846</v>
      </c>
      <c r="G122" s="95">
        <v>29</v>
      </c>
      <c r="H122" s="96">
        <f t="shared" si="9"/>
        <v>34.8</v>
      </c>
    </row>
    <row r="123" spans="1:8" ht="15">
      <c r="A123" s="86">
        <v>43</v>
      </c>
      <c r="B123" s="114" t="s">
        <v>115</v>
      </c>
      <c r="C123" s="88" t="s">
        <v>319</v>
      </c>
      <c r="D123" s="110" t="s">
        <v>314</v>
      </c>
      <c r="E123" s="100">
        <f t="shared" si="7"/>
        <v>232.69230769230768</v>
      </c>
      <c r="F123" s="100">
        <f t="shared" si="8"/>
        <v>279.2307692307692</v>
      </c>
      <c r="G123" s="100">
        <v>242</v>
      </c>
      <c r="H123" s="101">
        <f t="shared" si="9"/>
        <v>290.4</v>
      </c>
    </row>
    <row r="124" spans="1:8" ht="15">
      <c r="A124" s="89">
        <v>44</v>
      </c>
      <c r="B124" s="60" t="s">
        <v>116</v>
      </c>
      <c r="C124" s="54" t="s">
        <v>319</v>
      </c>
      <c r="D124" s="50" t="s">
        <v>315</v>
      </c>
      <c r="E124" s="56">
        <f t="shared" si="7"/>
        <v>261.53846153846155</v>
      </c>
      <c r="F124" s="56">
        <f t="shared" si="8"/>
        <v>313.84615384615387</v>
      </c>
      <c r="G124" s="56">
        <v>272</v>
      </c>
      <c r="H124" s="90">
        <f t="shared" si="9"/>
        <v>326.4</v>
      </c>
    </row>
    <row r="125" spans="1:8" ht="15">
      <c r="A125" s="89">
        <v>45</v>
      </c>
      <c r="B125" s="60" t="s">
        <v>117</v>
      </c>
      <c r="C125" s="54" t="s">
        <v>319</v>
      </c>
      <c r="D125" s="51" t="s">
        <v>316</v>
      </c>
      <c r="E125" s="56">
        <f t="shared" si="7"/>
        <v>236.53846153846152</v>
      </c>
      <c r="F125" s="56">
        <f t="shared" si="8"/>
        <v>283.8461538461538</v>
      </c>
      <c r="G125" s="56">
        <v>246</v>
      </c>
      <c r="H125" s="90">
        <f t="shared" si="9"/>
        <v>295.2</v>
      </c>
    </row>
    <row r="126" spans="1:8" ht="15">
      <c r="A126" s="89">
        <v>46</v>
      </c>
      <c r="B126" s="60" t="s">
        <v>118</v>
      </c>
      <c r="C126" s="54" t="s">
        <v>319</v>
      </c>
      <c r="D126" s="50" t="s">
        <v>317</v>
      </c>
      <c r="E126" s="56">
        <f t="shared" si="7"/>
        <v>180.76923076923077</v>
      </c>
      <c r="F126" s="56">
        <f t="shared" si="8"/>
        <v>216.92307692307693</v>
      </c>
      <c r="G126" s="56">
        <v>188</v>
      </c>
      <c r="H126" s="90">
        <f t="shared" si="9"/>
        <v>225.6</v>
      </c>
    </row>
    <row r="127" spans="1:8" ht="15.75" thickBot="1">
      <c r="A127" s="91">
        <v>47</v>
      </c>
      <c r="B127" s="115" t="s">
        <v>119</v>
      </c>
      <c r="C127" s="93" t="s">
        <v>319</v>
      </c>
      <c r="D127" s="94" t="s">
        <v>226</v>
      </c>
      <c r="E127" s="95">
        <f t="shared" si="7"/>
        <v>238.46153846153845</v>
      </c>
      <c r="F127" s="95">
        <f t="shared" si="8"/>
        <v>286.15384615384613</v>
      </c>
      <c r="G127" s="95">
        <v>248</v>
      </c>
      <c r="H127" s="96">
        <f t="shared" si="9"/>
        <v>297.59999999999997</v>
      </c>
    </row>
    <row r="128" spans="1:8" ht="15">
      <c r="A128" s="241">
        <v>48</v>
      </c>
      <c r="B128" s="256" t="s">
        <v>120</v>
      </c>
      <c r="C128" s="257"/>
      <c r="D128" s="251"/>
      <c r="E128" s="248"/>
      <c r="F128" s="248"/>
      <c r="G128" s="248"/>
      <c r="H128" s="249"/>
    </row>
    <row r="129" spans="1:8" ht="15">
      <c r="A129" s="89"/>
      <c r="B129" s="60" t="s">
        <v>122</v>
      </c>
      <c r="C129" s="54" t="s">
        <v>319</v>
      </c>
      <c r="D129" s="51" t="s">
        <v>293</v>
      </c>
      <c r="E129" s="56">
        <f t="shared" si="7"/>
        <v>125.96153846153845</v>
      </c>
      <c r="F129" s="56">
        <f t="shared" si="8"/>
        <v>151.15384615384613</v>
      </c>
      <c r="G129" s="56">
        <v>131</v>
      </c>
      <c r="H129" s="90">
        <f>G129*1.2</f>
        <v>157.2</v>
      </c>
    </row>
    <row r="130" spans="1:8" ht="15">
      <c r="A130" s="89"/>
      <c r="B130" s="60" t="s">
        <v>123</v>
      </c>
      <c r="C130" s="54" t="s">
        <v>319</v>
      </c>
      <c r="D130" s="50" t="s">
        <v>294</v>
      </c>
      <c r="E130" s="56">
        <f t="shared" si="7"/>
        <v>192.3076923076923</v>
      </c>
      <c r="F130" s="56">
        <f t="shared" si="8"/>
        <v>230.76923076923075</v>
      </c>
      <c r="G130" s="56">
        <v>200</v>
      </c>
      <c r="H130" s="90">
        <f>G130*1.2</f>
        <v>240</v>
      </c>
    </row>
    <row r="131" spans="1:8" ht="15">
      <c r="A131" s="89"/>
      <c r="B131" s="60" t="s">
        <v>121</v>
      </c>
      <c r="C131" s="52" t="s">
        <v>14</v>
      </c>
      <c r="D131" s="51" t="s">
        <v>295</v>
      </c>
      <c r="E131" s="56">
        <f t="shared" si="7"/>
        <v>361.53846153846155</v>
      </c>
      <c r="F131" s="56">
        <f t="shared" si="8"/>
        <v>433.84615384615387</v>
      </c>
      <c r="G131" s="56">
        <v>376</v>
      </c>
      <c r="H131" s="90">
        <f t="shared" si="9"/>
        <v>451.2</v>
      </c>
    </row>
    <row r="132" spans="1:8" ht="15">
      <c r="A132" s="89"/>
      <c r="B132" s="66" t="s">
        <v>160</v>
      </c>
      <c r="C132" s="54" t="s">
        <v>319</v>
      </c>
      <c r="D132" s="50" t="s">
        <v>296</v>
      </c>
      <c r="E132" s="56">
        <f t="shared" si="7"/>
        <v>249.03846153846152</v>
      </c>
      <c r="F132" s="56">
        <f t="shared" si="8"/>
        <v>298.8461538461538</v>
      </c>
      <c r="G132" s="56">
        <v>259</v>
      </c>
      <c r="H132" s="90">
        <f t="shared" si="9"/>
        <v>310.8</v>
      </c>
    </row>
    <row r="133" spans="1:8" ht="15">
      <c r="A133" s="89"/>
      <c r="B133" s="66" t="s">
        <v>173</v>
      </c>
      <c r="C133" s="54" t="s">
        <v>319</v>
      </c>
      <c r="D133" s="51" t="s">
        <v>297</v>
      </c>
      <c r="E133" s="56">
        <f t="shared" si="7"/>
        <v>121.15384615384615</v>
      </c>
      <c r="F133" s="56">
        <f t="shared" si="8"/>
        <v>145.38461538461536</v>
      </c>
      <c r="G133" s="56">
        <v>126</v>
      </c>
      <c r="H133" s="90">
        <f t="shared" si="9"/>
        <v>151.2</v>
      </c>
    </row>
    <row r="134" spans="1:8" ht="15">
      <c r="A134" s="89"/>
      <c r="B134" s="66" t="s">
        <v>174</v>
      </c>
      <c r="C134" s="54" t="s">
        <v>319</v>
      </c>
      <c r="D134" s="50" t="s">
        <v>298</v>
      </c>
      <c r="E134" s="56">
        <f t="shared" si="7"/>
        <v>226.9230769230769</v>
      </c>
      <c r="F134" s="56">
        <f t="shared" si="8"/>
        <v>272.30769230769226</v>
      </c>
      <c r="G134" s="56">
        <v>236</v>
      </c>
      <c r="H134" s="90">
        <f t="shared" si="9"/>
        <v>283.2</v>
      </c>
    </row>
    <row r="135" spans="1:8" ht="15">
      <c r="A135" s="89"/>
      <c r="B135" s="67" t="s">
        <v>176</v>
      </c>
      <c r="C135" s="54" t="s">
        <v>319</v>
      </c>
      <c r="D135" s="51" t="s">
        <v>299</v>
      </c>
      <c r="E135" s="56">
        <f t="shared" si="7"/>
        <v>115.38461538461539</v>
      </c>
      <c r="F135" s="56">
        <f t="shared" si="8"/>
        <v>138.46153846153845</v>
      </c>
      <c r="G135" s="56">
        <v>120</v>
      </c>
      <c r="H135" s="90">
        <f t="shared" si="9"/>
        <v>144</v>
      </c>
    </row>
    <row r="136" spans="1:8" ht="15.75" thickBot="1">
      <c r="A136" s="91"/>
      <c r="B136" s="117" t="s">
        <v>177</v>
      </c>
      <c r="C136" s="93" t="s">
        <v>319</v>
      </c>
      <c r="D136" s="109" t="s">
        <v>300</v>
      </c>
      <c r="E136" s="95">
        <f t="shared" si="7"/>
        <v>403.8461538461538</v>
      </c>
      <c r="F136" s="95">
        <f t="shared" si="8"/>
        <v>484.6153846153845</v>
      </c>
      <c r="G136" s="95">
        <v>420</v>
      </c>
      <c r="H136" s="96">
        <f t="shared" si="9"/>
        <v>504</v>
      </c>
    </row>
    <row r="137" spans="1:8" ht="15">
      <c r="A137" s="241">
        <v>49</v>
      </c>
      <c r="B137" s="256" t="s">
        <v>124</v>
      </c>
      <c r="C137" s="257"/>
      <c r="D137" s="247"/>
      <c r="E137" s="248"/>
      <c r="F137" s="248"/>
      <c r="G137" s="248"/>
      <c r="H137" s="249"/>
    </row>
    <row r="138" spans="1:8" ht="15">
      <c r="A138" s="89"/>
      <c r="B138" s="60" t="s">
        <v>154</v>
      </c>
      <c r="C138" s="54" t="s">
        <v>319</v>
      </c>
      <c r="D138" s="50" t="s">
        <v>280</v>
      </c>
      <c r="E138" s="56">
        <f>G138/1.04</f>
        <v>302.88461538461536</v>
      </c>
      <c r="F138" s="56">
        <f>E138*1.2</f>
        <v>363.4615384615384</v>
      </c>
      <c r="G138" s="56">
        <v>315</v>
      </c>
      <c r="H138" s="90">
        <f t="shared" si="9"/>
        <v>378</v>
      </c>
    </row>
    <row r="139" spans="1:8" ht="15">
      <c r="A139" s="89"/>
      <c r="B139" s="60" t="s">
        <v>137</v>
      </c>
      <c r="C139" s="54" t="s">
        <v>319</v>
      </c>
      <c r="D139" s="51" t="s">
        <v>281</v>
      </c>
      <c r="E139" s="56">
        <f>G139/1.04</f>
        <v>100</v>
      </c>
      <c r="F139" s="56">
        <f>E139*1.2</f>
        <v>120</v>
      </c>
      <c r="G139" s="56">
        <v>104</v>
      </c>
      <c r="H139" s="90">
        <f t="shared" si="9"/>
        <v>124.8</v>
      </c>
    </row>
    <row r="140" spans="1:8" ht="15">
      <c r="A140" s="89"/>
      <c r="B140" s="60" t="s">
        <v>83</v>
      </c>
      <c r="C140" s="54" t="s">
        <v>319</v>
      </c>
      <c r="D140" s="50" t="s">
        <v>265</v>
      </c>
      <c r="E140" s="56">
        <f>G140/1.04</f>
        <v>92.3076923076923</v>
      </c>
      <c r="F140" s="56">
        <f>E140*1.2</f>
        <v>110.76923076923076</v>
      </c>
      <c r="G140" s="56">
        <v>96</v>
      </c>
      <c r="H140" s="90">
        <f t="shared" si="9"/>
        <v>115.19999999999999</v>
      </c>
    </row>
    <row r="141" spans="1:8" ht="16.5" customHeight="1" thickBot="1">
      <c r="A141" s="118"/>
      <c r="B141" s="115" t="s">
        <v>85</v>
      </c>
      <c r="C141" s="93" t="s">
        <v>319</v>
      </c>
      <c r="D141" s="94" t="s">
        <v>304</v>
      </c>
      <c r="E141" s="95">
        <f>G141/1.04</f>
        <v>56.730769230769226</v>
      </c>
      <c r="F141" s="95">
        <f>E141*1.2</f>
        <v>68.07692307692307</v>
      </c>
      <c r="G141" s="95">
        <v>59</v>
      </c>
      <c r="H141" s="96">
        <f t="shared" si="9"/>
        <v>70.8</v>
      </c>
    </row>
  </sheetData>
  <sheetProtection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25" right="0.25" top="0.75" bottom="0.75" header="0.3" footer="0.3"/>
  <pageSetup fitToHeight="0" fitToWidth="1" horizontalDpi="600" verticalDpi="600" orientation="portrait" paperSize="9" scale="62" r:id="rId1"/>
  <headerFooter>
    <oddHeader>&amp;L&amp;"-,полужирный"&amp;48USD&amp;"-,обычный" &amp;24           &amp;36Прайс-лист от 5 декабря 2011г.&amp;24        
&amp;R&amp;"-,полужирный"&amp;16УТВЕРЖДАЮ&amp;"-,обычный"
Директор КПУП "КМК"
_____________________Полуян А.А.</oddHeader>
    <oddFooter>&amp;C
Дополнительную  информацию  можно  получить по  телефонам: +375234547245, +375234548465, +375234549010; Моб. Velkom: +375447080184, +375293027264, +375447003559
Email: mebel0581@mail.ru, omis-kmk@mail.ru; skype: mebel.kmk
&amp;R&amp;P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0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5.00390625" style="2" customWidth="1"/>
    <col min="2" max="2" width="70.421875" style="2" customWidth="1"/>
    <col min="3" max="3" width="14.8515625" style="2" customWidth="1"/>
    <col min="4" max="4" width="13.8515625" style="2" customWidth="1"/>
    <col min="5" max="5" width="13.7109375" style="2" hidden="1" customWidth="1"/>
    <col min="6" max="6" width="16.00390625" style="2" customWidth="1"/>
    <col min="7" max="7" width="15.8515625" style="2" customWidth="1"/>
    <col min="8" max="16384" width="9.140625" style="2" customWidth="1"/>
  </cols>
  <sheetData>
    <row r="1" spans="1:7" ht="24.75" customHeight="1">
      <c r="A1" s="505" t="s">
        <v>6</v>
      </c>
      <c r="B1" s="500" t="s">
        <v>7</v>
      </c>
      <c r="C1" s="502" t="s">
        <v>179</v>
      </c>
      <c r="D1" s="500" t="s">
        <v>8</v>
      </c>
      <c r="E1" s="298"/>
      <c r="F1" s="502" t="s">
        <v>9</v>
      </c>
      <c r="G1" s="504"/>
    </row>
    <row r="2" spans="1:7" ht="10.5" customHeight="1" thickBot="1">
      <c r="A2" s="506"/>
      <c r="B2" s="501"/>
      <c r="C2" s="503"/>
      <c r="D2" s="501"/>
      <c r="E2" s="299"/>
      <c r="F2" s="300" t="s">
        <v>11</v>
      </c>
      <c r="G2" s="301" t="s">
        <v>12</v>
      </c>
    </row>
    <row r="3" spans="1:7" ht="15">
      <c r="A3" s="267">
        <v>1</v>
      </c>
      <c r="B3" s="242" t="s">
        <v>19</v>
      </c>
      <c r="C3" s="321" t="s">
        <v>14</v>
      </c>
      <c r="D3" s="322"/>
      <c r="E3" s="323"/>
      <c r="F3" s="268"/>
      <c r="G3" s="324"/>
    </row>
    <row r="4" spans="1:7" ht="28.5">
      <c r="A4" s="157"/>
      <c r="B4" s="22" t="s">
        <v>153</v>
      </c>
      <c r="C4" s="81" t="s">
        <v>14</v>
      </c>
      <c r="D4" s="50" t="s">
        <v>202</v>
      </c>
      <c r="E4" s="10"/>
      <c r="F4" s="302">
        <f>'5 ДЕК $'!E5*1.1</f>
        <v>459.0384615384616</v>
      </c>
      <c r="G4" s="303">
        <f>F4*1.2</f>
        <v>550.8461538461539</v>
      </c>
    </row>
    <row r="5" spans="1:7" ht="15" thickBot="1">
      <c r="A5" s="158"/>
      <c r="B5" s="169" t="s">
        <v>20</v>
      </c>
      <c r="C5" s="228" t="s">
        <v>14</v>
      </c>
      <c r="D5" s="94" t="s">
        <v>203</v>
      </c>
      <c r="E5" s="229"/>
      <c r="F5" s="304">
        <f>'5 ДЕК $'!E6*1.1</f>
        <v>349.0384615384616</v>
      </c>
      <c r="G5" s="305">
        <f aca="true" t="shared" si="0" ref="G5:G68">F5*1.2</f>
        <v>418.8461538461539</v>
      </c>
    </row>
    <row r="6" spans="1:7" ht="15">
      <c r="A6" s="267">
        <v>2</v>
      </c>
      <c r="B6" s="242" t="s">
        <v>13</v>
      </c>
      <c r="C6" s="321" t="s">
        <v>14</v>
      </c>
      <c r="D6" s="247"/>
      <c r="E6" s="323"/>
      <c r="F6" s="325"/>
      <c r="G6" s="326"/>
    </row>
    <row r="7" spans="1:7" ht="28.5">
      <c r="A7" s="157"/>
      <c r="B7" s="22" t="s">
        <v>152</v>
      </c>
      <c r="C7" s="81" t="s">
        <v>14</v>
      </c>
      <c r="D7" s="50" t="s">
        <v>201</v>
      </c>
      <c r="E7" s="10"/>
      <c r="F7" s="302">
        <f>'5 ДЕК $'!E8*1.1</f>
        <v>647.3076923076924</v>
      </c>
      <c r="G7" s="303">
        <f t="shared" si="0"/>
        <v>776.7692307692308</v>
      </c>
    </row>
    <row r="8" spans="1:7" ht="14.25">
      <c r="A8" s="157"/>
      <c r="B8" s="23" t="s">
        <v>16</v>
      </c>
      <c r="C8" s="81" t="s">
        <v>14</v>
      </c>
      <c r="D8" s="51" t="s">
        <v>204</v>
      </c>
      <c r="E8" s="10"/>
      <c r="F8" s="302">
        <f>'5 ДЕК $'!E9*1.1</f>
        <v>191.44230769230768</v>
      </c>
      <c r="G8" s="303">
        <f t="shared" si="0"/>
        <v>229.7307692307692</v>
      </c>
    </row>
    <row r="9" spans="1:7" ht="14.25">
      <c r="A9" s="157"/>
      <c r="B9" s="23" t="s">
        <v>17</v>
      </c>
      <c r="C9" s="81" t="s">
        <v>14</v>
      </c>
      <c r="D9" s="50" t="s">
        <v>205</v>
      </c>
      <c r="E9" s="10"/>
      <c r="F9" s="302">
        <f>'5 ДЕК $'!E10*1.1</f>
        <v>303.5576923076923</v>
      </c>
      <c r="G9" s="303">
        <f t="shared" si="0"/>
        <v>364.2692307692308</v>
      </c>
    </row>
    <row r="10" spans="1:7" ht="15" thickBot="1">
      <c r="A10" s="158"/>
      <c r="B10" s="152" t="s">
        <v>18</v>
      </c>
      <c r="C10" s="195" t="s">
        <v>319</v>
      </c>
      <c r="D10" s="94" t="s">
        <v>206</v>
      </c>
      <c r="E10" s="229"/>
      <c r="F10" s="304">
        <f>'5 ДЕК $'!E11*1.1</f>
        <v>52.88461538461539</v>
      </c>
      <c r="G10" s="305">
        <f t="shared" si="0"/>
        <v>63.46153846153846</v>
      </c>
    </row>
    <row r="11" spans="1:7" s="6" customFormat="1" ht="14.25">
      <c r="A11" s="160">
        <v>3</v>
      </c>
      <c r="B11" s="168" t="s">
        <v>156</v>
      </c>
      <c r="C11" s="171" t="s">
        <v>319</v>
      </c>
      <c r="D11" s="105"/>
      <c r="E11" s="308"/>
      <c r="F11" s="306">
        <f>'5 ДЕК $'!E12*1.1</f>
        <v>602.8846153846155</v>
      </c>
      <c r="G11" s="307">
        <f t="shared" si="0"/>
        <v>723.4615384615386</v>
      </c>
    </row>
    <row r="12" spans="1:7" s="6" customFormat="1" ht="14.25">
      <c r="A12" s="157">
        <v>4</v>
      </c>
      <c r="B12" s="23" t="s">
        <v>155</v>
      </c>
      <c r="C12" s="71" t="s">
        <v>319</v>
      </c>
      <c r="D12" s="51"/>
      <c r="E12" s="309"/>
      <c r="F12" s="302">
        <f>'5 ДЕК $'!E13*1.1</f>
        <v>634.6153846153846</v>
      </c>
      <c r="G12" s="303">
        <f t="shared" si="0"/>
        <v>761.5384615384615</v>
      </c>
    </row>
    <row r="13" spans="1:7" s="6" customFormat="1" ht="14.25">
      <c r="A13" s="157">
        <v>5</v>
      </c>
      <c r="B13" s="23" t="s">
        <v>28</v>
      </c>
      <c r="C13" s="71" t="s">
        <v>319</v>
      </c>
      <c r="D13" s="50" t="s">
        <v>213</v>
      </c>
      <c r="E13" s="309"/>
      <c r="F13" s="302">
        <f>'5 ДЕК $'!E14*1.1</f>
        <v>725.5769230769232</v>
      </c>
      <c r="G13" s="303">
        <f t="shared" si="0"/>
        <v>870.6923076923078</v>
      </c>
    </row>
    <row r="14" spans="1:7" s="6" customFormat="1" ht="14.25">
      <c r="A14" s="157">
        <v>6</v>
      </c>
      <c r="B14" s="23" t="s">
        <v>29</v>
      </c>
      <c r="C14" s="71" t="s">
        <v>319</v>
      </c>
      <c r="D14" s="51" t="s">
        <v>214</v>
      </c>
      <c r="E14" s="309"/>
      <c r="F14" s="302">
        <f>'5 ДЕК $'!E15*1.1</f>
        <v>665.2884615384615</v>
      </c>
      <c r="G14" s="303">
        <f t="shared" si="0"/>
        <v>798.3461538461538</v>
      </c>
    </row>
    <row r="15" spans="1:7" s="6" customFormat="1" ht="14.25">
      <c r="A15" s="157">
        <v>7</v>
      </c>
      <c r="B15" s="23" t="s">
        <v>26</v>
      </c>
      <c r="C15" s="71" t="s">
        <v>319</v>
      </c>
      <c r="D15" s="50" t="s">
        <v>215</v>
      </c>
      <c r="E15" s="309"/>
      <c r="F15" s="302">
        <f>'5 ДЕК $'!E16*1.1</f>
        <v>662.1153846153846</v>
      </c>
      <c r="G15" s="303">
        <f t="shared" si="0"/>
        <v>794.5384615384615</v>
      </c>
    </row>
    <row r="16" spans="1:7" s="6" customFormat="1" ht="14.25">
      <c r="A16" s="157">
        <v>8</v>
      </c>
      <c r="B16" s="23" t="s">
        <v>27</v>
      </c>
      <c r="C16" s="71" t="s">
        <v>319</v>
      </c>
      <c r="D16" s="51" t="s">
        <v>216</v>
      </c>
      <c r="E16" s="309"/>
      <c r="F16" s="302">
        <f>'5 ДЕК $'!E17*1.1</f>
        <v>60.28846153846154</v>
      </c>
      <c r="G16" s="303">
        <f t="shared" si="0"/>
        <v>72.34615384615384</v>
      </c>
    </row>
    <row r="17" spans="1:7" s="6" customFormat="1" ht="14.25">
      <c r="A17" s="157">
        <v>9</v>
      </c>
      <c r="B17" s="23" t="s">
        <v>23</v>
      </c>
      <c r="C17" s="71" t="s">
        <v>319</v>
      </c>
      <c r="D17" s="50" t="s">
        <v>219</v>
      </c>
      <c r="E17" s="309"/>
      <c r="F17" s="302">
        <f>'5 ДЕК $'!E18*1.1</f>
        <v>615.5769230769232</v>
      </c>
      <c r="G17" s="303">
        <f t="shared" si="0"/>
        <v>738.6923076923078</v>
      </c>
    </row>
    <row r="18" spans="1:7" s="6" customFormat="1" ht="14.25">
      <c r="A18" s="157">
        <v>10</v>
      </c>
      <c r="B18" s="23" t="s">
        <v>25</v>
      </c>
      <c r="C18" s="71" t="s">
        <v>319</v>
      </c>
      <c r="D18" s="51" t="s">
        <v>220</v>
      </c>
      <c r="E18" s="309"/>
      <c r="F18" s="302">
        <f>'5 ДЕК $'!E19*1.1</f>
        <v>679.0384615384615</v>
      </c>
      <c r="G18" s="303">
        <f t="shared" si="0"/>
        <v>814.8461538461538</v>
      </c>
    </row>
    <row r="19" spans="1:7" s="6" customFormat="1" ht="14.25">
      <c r="A19" s="157">
        <v>11</v>
      </c>
      <c r="B19" s="23" t="s">
        <v>21</v>
      </c>
      <c r="C19" s="71" t="s">
        <v>319</v>
      </c>
      <c r="D19" s="50" t="s">
        <v>221</v>
      </c>
      <c r="E19" s="309"/>
      <c r="F19" s="302">
        <f>'5 ДЕК $'!E20*1.1</f>
        <v>536.25</v>
      </c>
      <c r="G19" s="303">
        <f t="shared" si="0"/>
        <v>643.5</v>
      </c>
    </row>
    <row r="20" spans="1:7" s="6" customFormat="1" ht="14.25">
      <c r="A20" s="157">
        <v>12</v>
      </c>
      <c r="B20" s="23" t="s">
        <v>30</v>
      </c>
      <c r="C20" s="71" t="s">
        <v>319</v>
      </c>
      <c r="D20" s="51" t="s">
        <v>217</v>
      </c>
      <c r="E20" s="309"/>
      <c r="F20" s="302">
        <f>'5 ДЕК $'!E21*1.1</f>
        <v>760.4807692307693</v>
      </c>
      <c r="G20" s="303">
        <f t="shared" si="0"/>
        <v>912.5769230769231</v>
      </c>
    </row>
    <row r="21" spans="1:7" s="6" customFormat="1" ht="14.25">
      <c r="A21" s="157">
        <v>13</v>
      </c>
      <c r="B21" s="23" t="s">
        <v>22</v>
      </c>
      <c r="C21" s="71" t="s">
        <v>319</v>
      </c>
      <c r="D21" s="50" t="s">
        <v>222</v>
      </c>
      <c r="E21" s="309"/>
      <c r="F21" s="302">
        <f>'5 ДЕК $'!E22*1.1</f>
        <v>277.11538461538464</v>
      </c>
      <c r="G21" s="303">
        <f t="shared" si="0"/>
        <v>332.53846153846155</v>
      </c>
    </row>
    <row r="22" spans="1:7" s="6" customFormat="1" ht="14.25">
      <c r="A22" s="157">
        <v>14</v>
      </c>
      <c r="B22" s="23" t="s">
        <v>24</v>
      </c>
      <c r="C22" s="71" t="s">
        <v>319</v>
      </c>
      <c r="D22" s="51" t="s">
        <v>223</v>
      </c>
      <c r="E22" s="309"/>
      <c r="F22" s="302">
        <f>'5 ДЕК $'!E23*1.1</f>
        <v>277.11538461538464</v>
      </c>
      <c r="G22" s="303">
        <f t="shared" si="0"/>
        <v>332.53846153846155</v>
      </c>
    </row>
    <row r="23" spans="1:7" s="6" customFormat="1" ht="14.25">
      <c r="A23" s="157">
        <v>15</v>
      </c>
      <c r="B23" s="23" t="s">
        <v>37</v>
      </c>
      <c r="C23" s="81" t="s">
        <v>14</v>
      </c>
      <c r="D23" s="50" t="s">
        <v>224</v>
      </c>
      <c r="E23" s="309"/>
      <c r="F23" s="302">
        <f>'5 ДЕК $'!E24*1.1</f>
        <v>791.1538461538462</v>
      </c>
      <c r="G23" s="303">
        <f t="shared" si="0"/>
        <v>949.3846153846154</v>
      </c>
    </row>
    <row r="24" spans="1:7" s="6" customFormat="1" ht="14.25">
      <c r="A24" s="157">
        <v>16</v>
      </c>
      <c r="B24" s="23" t="s">
        <v>31</v>
      </c>
      <c r="C24" s="71" t="s">
        <v>319</v>
      </c>
      <c r="D24" s="51" t="s">
        <v>218</v>
      </c>
      <c r="E24" s="309"/>
      <c r="F24" s="302">
        <f>'5 ДЕК $'!E25*1.1</f>
        <v>477.0192307692308</v>
      </c>
      <c r="G24" s="303">
        <f t="shared" si="0"/>
        <v>572.4230769230769</v>
      </c>
    </row>
    <row r="25" spans="1:7" s="6" customFormat="1" ht="14.25">
      <c r="A25" s="157">
        <v>17</v>
      </c>
      <c r="B25" s="23" t="s">
        <v>34</v>
      </c>
      <c r="C25" s="71" t="s">
        <v>319</v>
      </c>
      <c r="D25" s="50" t="s">
        <v>225</v>
      </c>
      <c r="E25" s="309"/>
      <c r="F25" s="302">
        <f>'5 ДЕК $'!E26*1.1</f>
        <v>380.7692307692308</v>
      </c>
      <c r="G25" s="303">
        <f t="shared" si="0"/>
        <v>456.9230769230769</v>
      </c>
    </row>
    <row r="26" spans="1:7" s="6" customFormat="1" ht="14.25">
      <c r="A26" s="157">
        <v>18</v>
      </c>
      <c r="B26" s="23" t="s">
        <v>35</v>
      </c>
      <c r="C26" s="71" t="s">
        <v>319</v>
      </c>
      <c r="D26" s="51" t="s">
        <v>227</v>
      </c>
      <c r="E26" s="309"/>
      <c r="F26" s="302">
        <f>'5 ДЕК $'!E27*1.1</f>
        <v>380.7692307692308</v>
      </c>
      <c r="G26" s="303">
        <f t="shared" si="0"/>
        <v>456.9230769230769</v>
      </c>
    </row>
    <row r="27" spans="1:7" s="6" customFormat="1" ht="14.25">
      <c r="A27" s="157">
        <v>19</v>
      </c>
      <c r="B27" s="23" t="s">
        <v>36</v>
      </c>
      <c r="C27" s="71" t="s">
        <v>319</v>
      </c>
      <c r="D27" s="50" t="s">
        <v>228</v>
      </c>
      <c r="E27" s="309"/>
      <c r="F27" s="302">
        <f>'5 ДЕК $'!E28*1.1</f>
        <v>380.7692307692308</v>
      </c>
      <c r="G27" s="303">
        <f t="shared" si="0"/>
        <v>456.9230769230769</v>
      </c>
    </row>
    <row r="28" spans="1:7" s="6" customFormat="1" ht="14.25">
      <c r="A28" s="157">
        <v>20</v>
      </c>
      <c r="B28" s="310" t="s">
        <v>32</v>
      </c>
      <c r="C28" s="71" t="s">
        <v>319</v>
      </c>
      <c r="D28" s="51" t="s">
        <v>233</v>
      </c>
      <c r="E28" s="309"/>
      <c r="F28" s="302">
        <f>'5 ДЕК $'!E29*1.1</f>
        <v>194.6153846153846</v>
      </c>
      <c r="G28" s="303">
        <f t="shared" si="0"/>
        <v>233.53846153846152</v>
      </c>
    </row>
    <row r="29" spans="1:7" s="6" customFormat="1" ht="14.25">
      <c r="A29" s="157">
        <v>21</v>
      </c>
      <c r="B29" s="310" t="s">
        <v>33</v>
      </c>
      <c r="C29" s="71" t="s">
        <v>319</v>
      </c>
      <c r="D29" s="50" t="s">
        <v>232</v>
      </c>
      <c r="E29" s="309"/>
      <c r="F29" s="302">
        <f>'5 ДЕК $'!E30*1.1</f>
        <v>194.6153846153846</v>
      </c>
      <c r="G29" s="303">
        <f t="shared" si="0"/>
        <v>233.53846153846152</v>
      </c>
    </row>
    <row r="30" spans="1:7" ht="14.25">
      <c r="A30" s="157">
        <v>22</v>
      </c>
      <c r="B30" s="21" t="s">
        <v>164</v>
      </c>
      <c r="C30" s="81" t="s">
        <v>14</v>
      </c>
      <c r="D30" s="51" t="s">
        <v>229</v>
      </c>
      <c r="E30" s="10"/>
      <c r="F30" s="302">
        <f>'5 ДЕК $'!E31*1.1</f>
        <v>624.0384615384615</v>
      </c>
      <c r="G30" s="303">
        <f t="shared" si="0"/>
        <v>748.8461538461538</v>
      </c>
    </row>
    <row r="31" spans="1:7" ht="14.25">
      <c r="A31" s="157">
        <v>23</v>
      </c>
      <c r="B31" s="21" t="s">
        <v>165</v>
      </c>
      <c r="C31" s="81" t="s">
        <v>14</v>
      </c>
      <c r="D31" s="50" t="s">
        <v>230</v>
      </c>
      <c r="E31" s="10"/>
      <c r="F31" s="302">
        <f>'5 ДЕК $'!E32*1.1</f>
        <v>676.9230769230769</v>
      </c>
      <c r="G31" s="303">
        <f t="shared" si="0"/>
        <v>812.3076923076923</v>
      </c>
    </row>
    <row r="32" spans="1:7" ht="14.25">
      <c r="A32" s="157">
        <v>24</v>
      </c>
      <c r="B32" s="21" t="s">
        <v>162</v>
      </c>
      <c r="C32" s="81" t="s">
        <v>14</v>
      </c>
      <c r="D32" s="51" t="s">
        <v>231</v>
      </c>
      <c r="E32" s="10"/>
      <c r="F32" s="302">
        <f>'5 ДЕК $'!E33*1.1</f>
        <v>698.0769230769232</v>
      </c>
      <c r="G32" s="303">
        <f t="shared" si="0"/>
        <v>837.6923076923078</v>
      </c>
    </row>
    <row r="33" spans="1:7" ht="14.25">
      <c r="A33" s="157">
        <v>25</v>
      </c>
      <c r="B33" s="19" t="s">
        <v>126</v>
      </c>
      <c r="C33" s="71" t="s">
        <v>319</v>
      </c>
      <c r="D33" s="50" t="s">
        <v>207</v>
      </c>
      <c r="E33" s="10"/>
      <c r="F33" s="302">
        <f>'5 ДЕК $'!E34*1.1</f>
        <v>395.5769230769231</v>
      </c>
      <c r="G33" s="303">
        <f t="shared" si="0"/>
        <v>474.6923076923077</v>
      </c>
    </row>
    <row r="34" spans="1:7" ht="14.25">
      <c r="A34" s="157">
        <v>26</v>
      </c>
      <c r="B34" s="21" t="s">
        <v>127</v>
      </c>
      <c r="C34" s="81" t="s">
        <v>14</v>
      </c>
      <c r="D34" s="51" t="s">
        <v>208</v>
      </c>
      <c r="E34" s="10"/>
      <c r="F34" s="302">
        <f>'5 ДЕК $'!E35*1.1</f>
        <v>575.3846153846155</v>
      </c>
      <c r="G34" s="303">
        <f t="shared" si="0"/>
        <v>690.4615384615386</v>
      </c>
    </row>
    <row r="35" spans="1:7" ht="14.25">
      <c r="A35" s="157">
        <v>27</v>
      </c>
      <c r="B35" s="21" t="s">
        <v>128</v>
      </c>
      <c r="C35" s="81" t="s">
        <v>14</v>
      </c>
      <c r="D35" s="50" t="s">
        <v>209</v>
      </c>
      <c r="E35" s="10"/>
      <c r="F35" s="302">
        <f>'5 ДЕК $'!E36*1.1</f>
        <v>41.25</v>
      </c>
      <c r="G35" s="303">
        <f t="shared" si="0"/>
        <v>49.5</v>
      </c>
    </row>
    <row r="36" spans="1:7" ht="14.25">
      <c r="A36" s="157">
        <v>28</v>
      </c>
      <c r="B36" s="21" t="s">
        <v>142</v>
      </c>
      <c r="C36" s="71" t="s">
        <v>319</v>
      </c>
      <c r="D36" s="51" t="s">
        <v>210</v>
      </c>
      <c r="E36" s="10"/>
      <c r="F36" s="302">
        <f>'5 ДЕК $'!E37*1.1</f>
        <v>846.1538461538462</v>
      </c>
      <c r="G36" s="303">
        <f t="shared" si="0"/>
        <v>1015.3846153846154</v>
      </c>
    </row>
    <row r="37" spans="1:7" ht="14.25">
      <c r="A37" s="157">
        <v>29</v>
      </c>
      <c r="B37" s="21" t="s">
        <v>143</v>
      </c>
      <c r="C37" s="71" t="s">
        <v>319</v>
      </c>
      <c r="D37" s="50" t="s">
        <v>211</v>
      </c>
      <c r="E37" s="10"/>
      <c r="F37" s="302">
        <f>'5 ДЕК $'!E38*1.1</f>
        <v>687.5</v>
      </c>
      <c r="G37" s="303">
        <f t="shared" si="0"/>
        <v>825</v>
      </c>
    </row>
    <row r="38" spans="1:7" ht="15" thickBot="1">
      <c r="A38" s="158">
        <v>30</v>
      </c>
      <c r="B38" s="227" t="s">
        <v>166</v>
      </c>
      <c r="C38" s="195" t="s">
        <v>319</v>
      </c>
      <c r="D38" s="94" t="s">
        <v>212</v>
      </c>
      <c r="E38" s="229"/>
      <c r="F38" s="304">
        <f>'5 ДЕК $'!E39*1.1</f>
        <v>1385.576923076923</v>
      </c>
      <c r="G38" s="305">
        <f t="shared" si="0"/>
        <v>1662.6923076923076</v>
      </c>
    </row>
    <row r="39" spans="1:7" ht="15">
      <c r="A39" s="267">
        <v>31</v>
      </c>
      <c r="B39" s="242" t="s">
        <v>38</v>
      </c>
      <c r="C39" s="261" t="s">
        <v>319</v>
      </c>
      <c r="D39" s="251"/>
      <c r="E39" s="323"/>
      <c r="F39" s="325"/>
      <c r="G39" s="326"/>
    </row>
    <row r="40" spans="1:7" s="6" customFormat="1" ht="17.25" customHeight="1">
      <c r="A40" s="157"/>
      <c r="B40" s="23" t="s">
        <v>39</v>
      </c>
      <c r="C40" s="71" t="s">
        <v>319</v>
      </c>
      <c r="D40" s="51" t="s">
        <v>234</v>
      </c>
      <c r="E40" s="309"/>
      <c r="F40" s="302">
        <f>'5 ДЕК $'!E41*1.1</f>
        <v>456.9230769230769</v>
      </c>
      <c r="G40" s="303">
        <f t="shared" si="0"/>
        <v>548.3076923076923</v>
      </c>
    </row>
    <row r="41" spans="1:7" ht="14.25">
      <c r="A41" s="157"/>
      <c r="B41" s="23" t="s">
        <v>150</v>
      </c>
      <c r="C41" s="71" t="s">
        <v>319</v>
      </c>
      <c r="D41" s="50" t="s">
        <v>235</v>
      </c>
      <c r="E41" s="10"/>
      <c r="F41" s="302">
        <f>'5 ДЕК $'!E42*1.1</f>
        <v>208.3653846153846</v>
      </c>
      <c r="G41" s="303">
        <f t="shared" si="0"/>
        <v>250.03846153846152</v>
      </c>
    </row>
    <row r="42" spans="1:7" ht="14.25">
      <c r="A42" s="157"/>
      <c r="B42" s="73" t="s">
        <v>41</v>
      </c>
      <c r="C42" s="71" t="s">
        <v>319</v>
      </c>
      <c r="D42" s="51" t="s">
        <v>318</v>
      </c>
      <c r="E42" s="10"/>
      <c r="F42" s="302">
        <f>'5 ДЕК $'!E43*1.1</f>
        <v>185.09615384615387</v>
      </c>
      <c r="G42" s="303">
        <f t="shared" si="0"/>
        <v>222.11538461538464</v>
      </c>
    </row>
    <row r="43" spans="1:7" ht="14.25">
      <c r="A43" s="157"/>
      <c r="B43" s="73" t="s">
        <v>163</v>
      </c>
      <c r="C43" s="71" t="s">
        <v>319</v>
      </c>
      <c r="D43" s="51" t="s">
        <v>236</v>
      </c>
      <c r="E43" s="10"/>
      <c r="F43" s="302">
        <f>'5 ДЕК $'!E44*1.1</f>
        <v>349.0384615384616</v>
      </c>
      <c r="G43" s="303">
        <f t="shared" si="0"/>
        <v>418.8461538461539</v>
      </c>
    </row>
    <row r="44" spans="1:7" ht="14.25">
      <c r="A44" s="157"/>
      <c r="B44" s="74" t="s">
        <v>42</v>
      </c>
      <c r="C44" s="71" t="s">
        <v>319</v>
      </c>
      <c r="D44" s="50" t="s">
        <v>237</v>
      </c>
      <c r="E44" s="10"/>
      <c r="F44" s="302">
        <f>'5 ДЕК $'!E45*1.1</f>
        <v>33.84615384615385</v>
      </c>
      <c r="G44" s="303">
        <f t="shared" si="0"/>
        <v>40.61538461538461</v>
      </c>
    </row>
    <row r="45" spans="1:7" ht="14.25">
      <c r="A45" s="157"/>
      <c r="B45" s="23" t="s">
        <v>43</v>
      </c>
      <c r="C45" s="71" t="s">
        <v>319</v>
      </c>
      <c r="D45" s="51" t="s">
        <v>238</v>
      </c>
      <c r="E45" s="10"/>
      <c r="F45" s="302">
        <f>'5 ДЕК $'!E46*1.1</f>
        <v>359.61538461538464</v>
      </c>
      <c r="G45" s="303">
        <f t="shared" si="0"/>
        <v>431.53846153846155</v>
      </c>
    </row>
    <row r="46" spans="1:7" ht="14.25">
      <c r="A46" s="157"/>
      <c r="B46" s="21" t="s">
        <v>169</v>
      </c>
      <c r="C46" s="71" t="s">
        <v>319</v>
      </c>
      <c r="D46" s="50" t="s">
        <v>239</v>
      </c>
      <c r="E46" s="10"/>
      <c r="F46" s="302">
        <f>'5 ДЕК $'!E47*1.1</f>
        <v>243.2692307692308</v>
      </c>
      <c r="G46" s="303">
        <f t="shared" si="0"/>
        <v>291.92307692307696</v>
      </c>
    </row>
    <row r="47" spans="1:7" ht="15" thickBot="1">
      <c r="A47" s="158"/>
      <c r="B47" s="169" t="s">
        <v>40</v>
      </c>
      <c r="C47" s="195" t="s">
        <v>319</v>
      </c>
      <c r="D47" s="94" t="s">
        <v>240</v>
      </c>
      <c r="E47" s="229"/>
      <c r="F47" s="304">
        <f>'5 ДЕК $'!E48*1.1</f>
        <v>100.48076923076923</v>
      </c>
      <c r="G47" s="305">
        <f t="shared" si="0"/>
        <v>120.57692307692307</v>
      </c>
    </row>
    <row r="48" spans="1:7" ht="15">
      <c r="A48" s="267">
        <v>32</v>
      </c>
      <c r="B48" s="252" t="s">
        <v>47</v>
      </c>
      <c r="C48" s="321"/>
      <c r="D48" s="251"/>
      <c r="E48" s="323"/>
      <c r="F48" s="325"/>
      <c r="G48" s="326"/>
    </row>
    <row r="49" spans="1:7" ht="14.25">
      <c r="A49" s="149"/>
      <c r="B49" s="75" t="s">
        <v>49</v>
      </c>
      <c r="C49" s="81" t="s">
        <v>50</v>
      </c>
      <c r="D49" s="51" t="s">
        <v>282</v>
      </c>
      <c r="E49" s="10"/>
      <c r="F49" s="302">
        <f>'5 ДЕК $'!E50*1.1</f>
        <v>900.0961538461538</v>
      </c>
      <c r="G49" s="303">
        <f t="shared" si="0"/>
        <v>1080.1153846153845</v>
      </c>
    </row>
    <row r="50" spans="1:7" ht="14.25">
      <c r="A50" s="149"/>
      <c r="B50" s="75" t="s">
        <v>48</v>
      </c>
      <c r="C50" s="81" t="s">
        <v>14</v>
      </c>
      <c r="D50" s="50" t="s">
        <v>283</v>
      </c>
      <c r="E50" s="10"/>
      <c r="F50" s="302">
        <f>'5 ДЕК $'!E51*1.1</f>
        <v>468.5576923076923</v>
      </c>
      <c r="G50" s="303">
        <f t="shared" si="0"/>
        <v>562.2692307692307</v>
      </c>
    </row>
    <row r="51" spans="1:7" ht="14.25">
      <c r="A51" s="149"/>
      <c r="B51" s="76" t="s">
        <v>53</v>
      </c>
      <c r="C51" s="81" t="s">
        <v>50</v>
      </c>
      <c r="D51" s="51" t="s">
        <v>287</v>
      </c>
      <c r="E51" s="10"/>
      <c r="F51" s="302">
        <f>'5 ДЕК $'!E52*1.1</f>
        <v>569.0384615384615</v>
      </c>
      <c r="G51" s="303">
        <f t="shared" si="0"/>
        <v>682.8461538461538</v>
      </c>
    </row>
    <row r="52" spans="1:7" ht="14.25">
      <c r="A52" s="149"/>
      <c r="B52" s="76" t="s">
        <v>51</v>
      </c>
      <c r="C52" s="71" t="s">
        <v>319</v>
      </c>
      <c r="D52" s="50" t="s">
        <v>284</v>
      </c>
      <c r="E52" s="10"/>
      <c r="F52" s="302">
        <f>'5 ДЕК $'!E53*1.1</f>
        <v>308.84615384615387</v>
      </c>
      <c r="G52" s="303">
        <f t="shared" si="0"/>
        <v>370.61538461538464</v>
      </c>
    </row>
    <row r="53" spans="1:7" ht="14.25">
      <c r="A53" s="149"/>
      <c r="B53" s="21" t="s">
        <v>171</v>
      </c>
      <c r="C53" s="71" t="s">
        <v>319</v>
      </c>
      <c r="D53" s="51" t="s">
        <v>285</v>
      </c>
      <c r="E53" s="10"/>
      <c r="F53" s="302">
        <f>'5 ДЕК $'!E54*1.1</f>
        <v>243.2692307692308</v>
      </c>
      <c r="G53" s="303">
        <f t="shared" si="0"/>
        <v>291.92307692307696</v>
      </c>
    </row>
    <row r="54" spans="1:7" ht="14.25">
      <c r="A54" s="149"/>
      <c r="B54" s="76" t="s">
        <v>52</v>
      </c>
      <c r="C54" s="71" t="s">
        <v>319</v>
      </c>
      <c r="D54" s="50" t="s">
        <v>286</v>
      </c>
      <c r="E54" s="10"/>
      <c r="F54" s="302">
        <f>'5 ДЕК $'!E55*1.1</f>
        <v>332.11538461538464</v>
      </c>
      <c r="G54" s="303">
        <f t="shared" si="0"/>
        <v>398.53846153846155</v>
      </c>
    </row>
    <row r="55" spans="1:7" ht="14.25">
      <c r="A55" s="149"/>
      <c r="B55" s="76" t="s">
        <v>54</v>
      </c>
      <c r="C55" s="71" t="s">
        <v>319</v>
      </c>
      <c r="D55" s="51" t="s">
        <v>288</v>
      </c>
      <c r="E55" s="10"/>
      <c r="F55" s="302">
        <f>'5 ДЕК $'!E56*1.1</f>
        <v>33.84615384615385</v>
      </c>
      <c r="G55" s="303">
        <f t="shared" si="0"/>
        <v>40.61538461538461</v>
      </c>
    </row>
    <row r="56" spans="1:7" s="6" customFormat="1" ht="15" thickBot="1">
      <c r="A56" s="158"/>
      <c r="B56" s="169" t="s">
        <v>27</v>
      </c>
      <c r="C56" s="195" t="s">
        <v>319</v>
      </c>
      <c r="D56" s="109" t="s">
        <v>216</v>
      </c>
      <c r="E56" s="311"/>
      <c r="F56" s="304">
        <f>'5 ДЕК $'!E57*1.1</f>
        <v>60.28846153846154</v>
      </c>
      <c r="G56" s="305">
        <f t="shared" si="0"/>
        <v>72.34615384615384</v>
      </c>
    </row>
    <row r="57" spans="1:7" s="6" customFormat="1" ht="15">
      <c r="A57" s="267">
        <v>33</v>
      </c>
      <c r="B57" s="254" t="s">
        <v>55</v>
      </c>
      <c r="C57" s="321"/>
      <c r="D57" s="247"/>
      <c r="E57" s="323"/>
      <c r="F57" s="325"/>
      <c r="G57" s="326"/>
    </row>
    <row r="58" spans="1:7" s="6" customFormat="1" ht="14.25">
      <c r="A58" s="157"/>
      <c r="B58" s="76" t="s">
        <v>59</v>
      </c>
      <c r="C58" s="81" t="s">
        <v>14</v>
      </c>
      <c r="D58" s="50" t="s">
        <v>289</v>
      </c>
      <c r="E58" s="309"/>
      <c r="F58" s="302">
        <f>'5 ДЕК $'!E59*1.1</f>
        <v>753.0769230769232</v>
      </c>
      <c r="G58" s="303">
        <f t="shared" si="0"/>
        <v>903.6923076923078</v>
      </c>
    </row>
    <row r="59" spans="1:7" s="6" customFormat="1" ht="14.25">
      <c r="A59" s="157"/>
      <c r="B59" s="76" t="s">
        <v>56</v>
      </c>
      <c r="C59" s="81" t="s">
        <v>14</v>
      </c>
      <c r="D59" s="51" t="s">
        <v>290</v>
      </c>
      <c r="E59" s="309"/>
      <c r="F59" s="302">
        <f>'5 ДЕК $'!E60*1.1</f>
        <v>509.8076923076923</v>
      </c>
      <c r="G59" s="303">
        <f t="shared" si="0"/>
        <v>611.7692307692307</v>
      </c>
    </row>
    <row r="60" spans="1:7" s="6" customFormat="1" ht="14.25">
      <c r="A60" s="157"/>
      <c r="B60" s="76" t="s">
        <v>57</v>
      </c>
      <c r="C60" s="81" t="s">
        <v>14</v>
      </c>
      <c r="D60" s="50" t="s">
        <v>291</v>
      </c>
      <c r="E60" s="309"/>
      <c r="F60" s="302">
        <f>'5 ДЕК $'!E61*1.1</f>
        <v>444.2307692307692</v>
      </c>
      <c r="G60" s="303">
        <f t="shared" si="0"/>
        <v>533.0769230769231</v>
      </c>
    </row>
    <row r="61" spans="1:7" s="6" customFormat="1" ht="15" thickBot="1">
      <c r="A61" s="158"/>
      <c r="B61" s="167" t="s">
        <v>58</v>
      </c>
      <c r="C61" s="228" t="s">
        <v>14</v>
      </c>
      <c r="D61" s="94" t="s">
        <v>292</v>
      </c>
      <c r="E61" s="311"/>
      <c r="F61" s="304">
        <f>'5 ДЕК $'!E62*1.1</f>
        <v>87.78846153846155</v>
      </c>
      <c r="G61" s="305">
        <f t="shared" si="0"/>
        <v>105.34615384615385</v>
      </c>
    </row>
    <row r="62" spans="1:7" s="6" customFormat="1" ht="15">
      <c r="A62" s="267">
        <v>34</v>
      </c>
      <c r="B62" s="255" t="s">
        <v>60</v>
      </c>
      <c r="C62" s="321" t="s">
        <v>14</v>
      </c>
      <c r="D62" s="251"/>
      <c r="E62" s="323"/>
      <c r="F62" s="325"/>
      <c r="G62" s="326"/>
    </row>
    <row r="63" spans="1:7" s="6" customFormat="1" ht="14.25">
      <c r="A63" s="157"/>
      <c r="B63" s="73" t="s">
        <v>61</v>
      </c>
      <c r="C63" s="81" t="s">
        <v>14</v>
      </c>
      <c r="D63" s="51" t="s">
        <v>241</v>
      </c>
      <c r="E63" s="309"/>
      <c r="F63" s="302">
        <f>'5 ДЕК $'!E64*1.1</f>
        <v>143.84615384615387</v>
      </c>
      <c r="G63" s="303">
        <f t="shared" si="0"/>
        <v>172.61538461538464</v>
      </c>
    </row>
    <row r="64" spans="1:7" s="6" customFormat="1" ht="14.25">
      <c r="A64" s="157"/>
      <c r="B64" s="73" t="s">
        <v>62</v>
      </c>
      <c r="C64" s="81" t="s">
        <v>14</v>
      </c>
      <c r="D64" s="50" t="s">
        <v>242</v>
      </c>
      <c r="E64" s="309"/>
      <c r="F64" s="302">
        <f>'5 ДЕК $'!E65*1.1</f>
        <v>185.09615384615387</v>
      </c>
      <c r="G64" s="303">
        <f t="shared" si="0"/>
        <v>222.11538461538464</v>
      </c>
    </row>
    <row r="65" spans="1:7" s="6" customFormat="1" ht="14.25">
      <c r="A65" s="157"/>
      <c r="B65" s="73" t="s">
        <v>63</v>
      </c>
      <c r="C65" s="81" t="s">
        <v>14</v>
      </c>
      <c r="D65" s="51" t="s">
        <v>243</v>
      </c>
      <c r="E65" s="309"/>
      <c r="F65" s="302">
        <f>'5 ДЕК $'!E66*1.1</f>
        <v>121.6346153846154</v>
      </c>
      <c r="G65" s="303">
        <f t="shared" si="0"/>
        <v>145.96153846153848</v>
      </c>
    </row>
    <row r="66" spans="1:7" s="6" customFormat="1" ht="14.25">
      <c r="A66" s="157"/>
      <c r="B66" s="73" t="s">
        <v>64</v>
      </c>
      <c r="C66" s="81" t="s">
        <v>14</v>
      </c>
      <c r="D66" s="50" t="s">
        <v>244</v>
      </c>
      <c r="E66" s="309"/>
      <c r="F66" s="302">
        <f>'5 ДЕК $'!E67*1.1</f>
        <v>190.3846153846154</v>
      </c>
      <c r="G66" s="303">
        <f t="shared" si="0"/>
        <v>228.46153846153845</v>
      </c>
    </row>
    <row r="67" spans="1:7" ht="14.25">
      <c r="A67" s="157"/>
      <c r="B67" s="73" t="s">
        <v>68</v>
      </c>
      <c r="C67" s="81" t="s">
        <v>14</v>
      </c>
      <c r="D67" s="51" t="s">
        <v>248</v>
      </c>
      <c r="E67" s="10"/>
      <c r="F67" s="302">
        <f>'5 ДЕК $'!E68*1.1</f>
        <v>308.84615384615387</v>
      </c>
      <c r="G67" s="303">
        <f t="shared" si="0"/>
        <v>370.61538461538464</v>
      </c>
    </row>
    <row r="68" spans="1:7" ht="14.25">
      <c r="A68" s="157"/>
      <c r="B68" s="73" t="s">
        <v>69</v>
      </c>
      <c r="C68" s="81" t="s">
        <v>14</v>
      </c>
      <c r="D68" s="50" t="s">
        <v>249</v>
      </c>
      <c r="E68" s="10"/>
      <c r="F68" s="302">
        <f>'5 ДЕК $'!E69*1.1</f>
        <v>429.4230769230769</v>
      </c>
      <c r="G68" s="303">
        <f t="shared" si="0"/>
        <v>515.3076923076923</v>
      </c>
    </row>
    <row r="69" spans="1:7" ht="14.25">
      <c r="A69" s="157"/>
      <c r="B69" s="73" t="s">
        <v>67</v>
      </c>
      <c r="C69" s="81" t="s">
        <v>14</v>
      </c>
      <c r="D69" s="51" t="s">
        <v>247</v>
      </c>
      <c r="E69" s="10"/>
      <c r="F69" s="302">
        <f>'5 ДЕК $'!E70*1.1</f>
        <v>167.1153846153846</v>
      </c>
      <c r="G69" s="303">
        <f aca="true" t="shared" si="1" ref="G69:G131">F69*1.2</f>
        <v>200.53846153846152</v>
      </c>
    </row>
    <row r="70" spans="1:7" ht="14.25">
      <c r="A70" s="157"/>
      <c r="B70" s="73" t="s">
        <v>66</v>
      </c>
      <c r="C70" s="81" t="s">
        <v>14</v>
      </c>
      <c r="D70" s="50" t="s">
        <v>246</v>
      </c>
      <c r="E70" s="10"/>
      <c r="F70" s="302">
        <f>'5 ДЕК $'!E71*1.1</f>
        <v>103.65384615384616</v>
      </c>
      <c r="G70" s="303">
        <f t="shared" si="1"/>
        <v>124.38461538461539</v>
      </c>
    </row>
    <row r="71" spans="1:7" ht="14.25">
      <c r="A71" s="157"/>
      <c r="B71" s="73" t="s">
        <v>72</v>
      </c>
      <c r="C71" s="81" t="s">
        <v>14</v>
      </c>
      <c r="D71" s="51" t="s">
        <v>252</v>
      </c>
      <c r="E71" s="10"/>
      <c r="F71" s="302">
        <f>'5 ДЕК $'!E72*1.1</f>
        <v>225.28846153846155</v>
      </c>
      <c r="G71" s="303">
        <f t="shared" si="1"/>
        <v>270.34615384615387</v>
      </c>
    </row>
    <row r="72" spans="1:7" ht="14.25">
      <c r="A72" s="157"/>
      <c r="B72" s="73" t="s">
        <v>70</v>
      </c>
      <c r="C72" s="81" t="s">
        <v>14</v>
      </c>
      <c r="D72" s="50" t="s">
        <v>250</v>
      </c>
      <c r="E72" s="10"/>
      <c r="F72" s="302">
        <f>'5 ДЕК $'!E73*1.1</f>
        <v>193.55769230769232</v>
      </c>
      <c r="G72" s="303">
        <f t="shared" si="1"/>
        <v>232.26923076923077</v>
      </c>
    </row>
    <row r="73" spans="1:7" ht="14.25">
      <c r="A73" s="157"/>
      <c r="B73" s="73" t="s">
        <v>71</v>
      </c>
      <c r="C73" s="81" t="s">
        <v>14</v>
      </c>
      <c r="D73" s="51" t="s">
        <v>251</v>
      </c>
      <c r="E73" s="10"/>
      <c r="F73" s="302">
        <f>'5 ДЕК $'!E74*1.1</f>
        <v>215.7692307692308</v>
      </c>
      <c r="G73" s="303">
        <f t="shared" si="1"/>
        <v>258.92307692307696</v>
      </c>
    </row>
    <row r="74" spans="1:7" ht="14.25">
      <c r="A74" s="157"/>
      <c r="B74" s="77" t="s">
        <v>73</v>
      </c>
      <c r="C74" s="81" t="s">
        <v>14</v>
      </c>
      <c r="D74" s="50" t="s">
        <v>253</v>
      </c>
      <c r="E74" s="10"/>
      <c r="F74" s="302">
        <f>'5 ДЕК $'!E75*1.1</f>
        <v>37.019230769230774</v>
      </c>
      <c r="G74" s="303">
        <f t="shared" si="1"/>
        <v>44.42307692307693</v>
      </c>
    </row>
    <row r="75" spans="1:7" ht="15" thickBot="1">
      <c r="A75" s="158"/>
      <c r="B75" s="199" t="s">
        <v>65</v>
      </c>
      <c r="C75" s="195" t="s">
        <v>319</v>
      </c>
      <c r="D75" s="94" t="s">
        <v>245</v>
      </c>
      <c r="E75" s="229"/>
      <c r="F75" s="304">
        <f>'5 ДЕК $'!E76*1.1</f>
        <v>30.673076923076923</v>
      </c>
      <c r="G75" s="305">
        <f t="shared" si="1"/>
        <v>36.80769230769231</v>
      </c>
    </row>
    <row r="76" spans="1:7" ht="14.25">
      <c r="A76" s="160">
        <v>35</v>
      </c>
      <c r="B76" s="312" t="s">
        <v>44</v>
      </c>
      <c r="C76" s="171" t="s">
        <v>319</v>
      </c>
      <c r="D76" s="105" t="s">
        <v>301</v>
      </c>
      <c r="E76" s="226"/>
      <c r="F76" s="306">
        <f>'5 ДЕК $'!E77*1.1</f>
        <v>259.1346153846154</v>
      </c>
      <c r="G76" s="307">
        <f t="shared" si="1"/>
        <v>310.9615384615385</v>
      </c>
    </row>
    <row r="77" spans="1:7" ht="14.25">
      <c r="A77" s="157">
        <v>36</v>
      </c>
      <c r="B77" s="23" t="s">
        <v>45</v>
      </c>
      <c r="C77" s="71" t="s">
        <v>319</v>
      </c>
      <c r="D77" s="51" t="s">
        <v>302</v>
      </c>
      <c r="E77" s="10"/>
      <c r="F77" s="302">
        <f>'5 ДЕК $'!E78*1.1</f>
        <v>106.82692307692308</v>
      </c>
      <c r="G77" s="303">
        <f t="shared" si="1"/>
        <v>128.19230769230768</v>
      </c>
    </row>
    <row r="78" spans="1:7" ht="15" thickBot="1">
      <c r="A78" s="158">
        <v>37</v>
      </c>
      <c r="B78" s="199" t="s">
        <v>46</v>
      </c>
      <c r="C78" s="195" t="s">
        <v>319</v>
      </c>
      <c r="D78" s="109" t="s">
        <v>260</v>
      </c>
      <c r="E78" s="229"/>
      <c r="F78" s="304">
        <f>'5 ДЕК $'!E79*1.1</f>
        <v>90.96153846153847</v>
      </c>
      <c r="G78" s="305">
        <f t="shared" si="1"/>
        <v>109.15384615384616</v>
      </c>
    </row>
    <row r="79" spans="1:7" ht="15">
      <c r="A79" s="160">
        <v>38</v>
      </c>
      <c r="B79" s="120" t="s">
        <v>74</v>
      </c>
      <c r="C79" s="171" t="s">
        <v>319</v>
      </c>
      <c r="D79" s="110"/>
      <c r="E79" s="226"/>
      <c r="F79" s="306"/>
      <c r="G79" s="307"/>
    </row>
    <row r="80" spans="1:7" ht="14.25">
      <c r="A80" s="157"/>
      <c r="B80" s="73" t="s">
        <v>75</v>
      </c>
      <c r="C80" s="71" t="s">
        <v>319</v>
      </c>
      <c r="D80" s="50" t="s">
        <v>254</v>
      </c>
      <c r="E80" s="10" t="e">
        <f>#REF!*1.1</f>
        <v>#REF!</v>
      </c>
      <c r="F80" s="302">
        <f>'5 ДЕК $'!E81*1.1</f>
        <v>225.28846153846155</v>
      </c>
      <c r="G80" s="303">
        <f t="shared" si="1"/>
        <v>270.34615384615387</v>
      </c>
    </row>
    <row r="81" spans="1:7" ht="14.25">
      <c r="A81" s="157"/>
      <c r="B81" s="73" t="s">
        <v>79</v>
      </c>
      <c r="C81" s="71" t="s">
        <v>319</v>
      </c>
      <c r="D81" s="51" t="s">
        <v>303</v>
      </c>
      <c r="E81" s="10" t="e">
        <f>#REF!*1.1</f>
        <v>#REF!</v>
      </c>
      <c r="F81" s="302">
        <f>'5 ДЕК $'!E82*1.1</f>
        <v>97.3076923076923</v>
      </c>
      <c r="G81" s="303">
        <f t="shared" si="1"/>
        <v>116.76923076923076</v>
      </c>
    </row>
    <row r="82" spans="1:7" ht="14.25">
      <c r="A82" s="157"/>
      <c r="B82" s="73" t="s">
        <v>76</v>
      </c>
      <c r="C82" s="71" t="s">
        <v>319</v>
      </c>
      <c r="D82" s="50" t="s">
        <v>255</v>
      </c>
      <c r="E82" s="10" t="e">
        <f>#REF!*1.1</f>
        <v>#REF!</v>
      </c>
      <c r="F82" s="302">
        <f>'5 ДЕК $'!E83*1.1</f>
        <v>126.92307692307693</v>
      </c>
      <c r="G82" s="303">
        <f t="shared" si="1"/>
        <v>152.30769230769232</v>
      </c>
    </row>
    <row r="83" spans="1:7" ht="14.25">
      <c r="A83" s="157"/>
      <c r="B83" s="73" t="s">
        <v>77</v>
      </c>
      <c r="C83" s="71" t="s">
        <v>319</v>
      </c>
      <c r="D83" s="51" t="s">
        <v>256</v>
      </c>
      <c r="E83" s="10" t="e">
        <f>#REF!*1.1</f>
        <v>#REF!</v>
      </c>
      <c r="F83" s="302">
        <f>'5 ДЕК $'!E84*1.1</f>
        <v>104.71153846153847</v>
      </c>
      <c r="G83" s="303">
        <f t="shared" si="1"/>
        <v>125.65384615384616</v>
      </c>
    </row>
    <row r="84" spans="1:7" ht="15" thickBot="1">
      <c r="A84" s="158"/>
      <c r="B84" s="199" t="s">
        <v>78</v>
      </c>
      <c r="C84" s="195" t="s">
        <v>319</v>
      </c>
      <c r="D84" s="109" t="s">
        <v>257</v>
      </c>
      <c r="E84" s="229" t="e">
        <f>#REF!*1.1</f>
        <v>#REF!</v>
      </c>
      <c r="F84" s="304">
        <f>'5 ДЕК $'!E85*1.1</f>
        <v>78.26923076923077</v>
      </c>
      <c r="G84" s="305">
        <f t="shared" si="1"/>
        <v>93.92307692307692</v>
      </c>
    </row>
    <row r="85" spans="1:7" ht="15">
      <c r="A85" s="267">
        <v>39</v>
      </c>
      <c r="B85" s="255" t="s">
        <v>80</v>
      </c>
      <c r="C85" s="261" t="s">
        <v>319</v>
      </c>
      <c r="D85" s="247"/>
      <c r="E85" s="323" t="e">
        <f>#REF!*1.1</f>
        <v>#REF!</v>
      </c>
      <c r="F85" s="325"/>
      <c r="G85" s="326"/>
    </row>
    <row r="86" spans="1:7" ht="14.25">
      <c r="A86" s="157"/>
      <c r="B86" s="73" t="s">
        <v>82</v>
      </c>
      <c r="C86" s="71" t="s">
        <v>319</v>
      </c>
      <c r="D86" s="50" t="s">
        <v>264</v>
      </c>
      <c r="E86" s="10" t="e">
        <f>#REF!*1.1</f>
        <v>#REF!</v>
      </c>
      <c r="F86" s="302">
        <f>'5 ДЕК $'!E87*1.1</f>
        <v>136.4423076923077</v>
      </c>
      <c r="G86" s="303">
        <f t="shared" si="1"/>
        <v>163.73076923076925</v>
      </c>
    </row>
    <row r="87" spans="1:7" ht="14.25">
      <c r="A87" s="157"/>
      <c r="B87" s="73" t="s">
        <v>81</v>
      </c>
      <c r="C87" s="71" t="s">
        <v>319</v>
      </c>
      <c r="D87" s="51" t="s">
        <v>263</v>
      </c>
      <c r="E87" s="10" t="e">
        <f>#REF!*1.1</f>
        <v>#REF!</v>
      </c>
      <c r="F87" s="302">
        <f>'5 ДЕК $'!E88*1.1</f>
        <v>133.26923076923077</v>
      </c>
      <c r="G87" s="303">
        <f t="shared" si="1"/>
        <v>159.92307692307693</v>
      </c>
    </row>
    <row r="88" spans="1:7" ht="14.25">
      <c r="A88" s="157"/>
      <c r="B88" s="73" t="s">
        <v>83</v>
      </c>
      <c r="C88" s="71" t="s">
        <v>319</v>
      </c>
      <c r="D88" s="50" t="s">
        <v>265</v>
      </c>
      <c r="E88" s="10" t="e">
        <f>#REF!*1.1</f>
        <v>#REF!</v>
      </c>
      <c r="F88" s="302">
        <f>'5 ДЕК $'!E89*1.1</f>
        <v>101.53846153846155</v>
      </c>
      <c r="G88" s="303">
        <f t="shared" si="1"/>
        <v>121.84615384615385</v>
      </c>
    </row>
    <row r="89" spans="1:7" ht="14.25">
      <c r="A89" s="157"/>
      <c r="B89" s="73" t="s">
        <v>84</v>
      </c>
      <c r="C89" s="71" t="s">
        <v>319</v>
      </c>
      <c r="D89" s="51" t="s">
        <v>266</v>
      </c>
      <c r="E89" s="10" t="e">
        <f>#REF!*1.1</f>
        <v>#REF!</v>
      </c>
      <c r="F89" s="302">
        <f>'5 ДЕК $'!E90*1.1</f>
        <v>74.03846153846155</v>
      </c>
      <c r="G89" s="303">
        <f t="shared" si="1"/>
        <v>88.84615384615385</v>
      </c>
    </row>
    <row r="90" spans="1:7" ht="14.25">
      <c r="A90" s="157"/>
      <c r="B90" s="73" t="s">
        <v>85</v>
      </c>
      <c r="C90" s="71" t="s">
        <v>319</v>
      </c>
      <c r="D90" s="50" t="s">
        <v>304</v>
      </c>
      <c r="E90" s="10" t="e">
        <f>#REF!*1.1</f>
        <v>#REF!</v>
      </c>
      <c r="F90" s="302">
        <f>'5 ДЕК $'!E91*1.1</f>
        <v>62.40384615384615</v>
      </c>
      <c r="G90" s="303">
        <f t="shared" si="1"/>
        <v>74.88461538461539</v>
      </c>
    </row>
    <row r="91" spans="1:7" ht="15" thickBot="1">
      <c r="A91" s="158"/>
      <c r="B91" s="199" t="s">
        <v>86</v>
      </c>
      <c r="C91" s="195" t="s">
        <v>319</v>
      </c>
      <c r="D91" s="94" t="s">
        <v>305</v>
      </c>
      <c r="E91" s="229" t="e">
        <f>#REF!*1.1</f>
        <v>#REF!</v>
      </c>
      <c r="F91" s="304">
        <f>'5 ДЕК $'!E92*1.1</f>
        <v>12.692307692307693</v>
      </c>
      <c r="G91" s="305">
        <f t="shared" si="1"/>
        <v>15.230769230769232</v>
      </c>
    </row>
    <row r="92" spans="1:7" ht="15">
      <c r="A92" s="267">
        <v>40</v>
      </c>
      <c r="B92" s="255" t="s">
        <v>87</v>
      </c>
      <c r="C92" s="261" t="s">
        <v>319</v>
      </c>
      <c r="D92" s="251"/>
      <c r="E92" s="323" t="e">
        <f>#REF!*1.1</f>
        <v>#REF!</v>
      </c>
      <c r="F92" s="325"/>
      <c r="G92" s="326"/>
    </row>
    <row r="93" spans="1:7" ht="14.25">
      <c r="A93" s="157"/>
      <c r="B93" s="73" t="s">
        <v>88</v>
      </c>
      <c r="C93" s="71" t="s">
        <v>319</v>
      </c>
      <c r="D93" s="51" t="s">
        <v>258</v>
      </c>
      <c r="E93" s="10" t="e">
        <f>#REF!*1.1</f>
        <v>#REF!</v>
      </c>
      <c r="F93" s="302">
        <f>'5 ДЕК $'!E94*1.1</f>
        <v>80.3846153846154</v>
      </c>
      <c r="G93" s="303">
        <f t="shared" si="1"/>
        <v>96.46153846153848</v>
      </c>
    </row>
    <row r="94" spans="1:7" ht="14.25">
      <c r="A94" s="157"/>
      <c r="B94" s="73" t="s">
        <v>89</v>
      </c>
      <c r="C94" s="71" t="s">
        <v>319</v>
      </c>
      <c r="D94" s="50" t="s">
        <v>259</v>
      </c>
      <c r="E94" s="10" t="e">
        <f>#REF!*1.1</f>
        <v>#REF!</v>
      </c>
      <c r="F94" s="302">
        <f>'5 ДЕК $'!E95*1.1</f>
        <v>78.26923076923077</v>
      </c>
      <c r="G94" s="303">
        <f t="shared" si="1"/>
        <v>93.92307692307692</v>
      </c>
    </row>
    <row r="95" spans="1:7" ht="14.25">
      <c r="A95" s="157"/>
      <c r="B95" s="73" t="s">
        <v>90</v>
      </c>
      <c r="C95" s="71" t="s">
        <v>319</v>
      </c>
      <c r="D95" s="51" t="s">
        <v>261</v>
      </c>
      <c r="E95" s="10" t="e">
        <f>#REF!*1.1</f>
        <v>#REF!</v>
      </c>
      <c r="F95" s="302">
        <f>'5 ДЕК $'!E96*1.1</f>
        <v>108.9423076923077</v>
      </c>
      <c r="G95" s="303">
        <f t="shared" si="1"/>
        <v>130.73076923076923</v>
      </c>
    </row>
    <row r="96" spans="1:7" ht="14.25">
      <c r="A96" s="157"/>
      <c r="B96" s="73" t="s">
        <v>91</v>
      </c>
      <c r="C96" s="71" t="s">
        <v>319</v>
      </c>
      <c r="D96" s="50" t="s">
        <v>262</v>
      </c>
      <c r="E96" s="10" t="e">
        <f>#REF!*1.1</f>
        <v>#REF!</v>
      </c>
      <c r="F96" s="302">
        <f>'5 ДЕК $'!E97*1.1</f>
        <v>106.82692307692308</v>
      </c>
      <c r="G96" s="303">
        <f t="shared" si="1"/>
        <v>128.19230769230768</v>
      </c>
    </row>
    <row r="97" spans="1:7" ht="15" thickBot="1">
      <c r="A97" s="158"/>
      <c r="B97" s="199" t="s">
        <v>92</v>
      </c>
      <c r="C97" s="195" t="s">
        <v>319</v>
      </c>
      <c r="D97" s="94" t="s">
        <v>260</v>
      </c>
      <c r="E97" s="229" t="e">
        <f>#REF!*1.1</f>
        <v>#REF!</v>
      </c>
      <c r="F97" s="304">
        <f>'5 ДЕК $'!E98*1.1</f>
        <v>90.96153846153847</v>
      </c>
      <c r="G97" s="305">
        <f t="shared" si="1"/>
        <v>109.15384615384616</v>
      </c>
    </row>
    <row r="98" spans="1:7" ht="15">
      <c r="A98" s="267">
        <v>41</v>
      </c>
      <c r="B98" s="255" t="s">
        <v>87</v>
      </c>
      <c r="C98" s="321"/>
      <c r="D98" s="251"/>
      <c r="E98" s="323" t="e">
        <f>#REF!*1.1</f>
        <v>#REF!</v>
      </c>
      <c r="F98" s="325">
        <f>'5 ДЕК $'!E99*1.1</f>
        <v>0</v>
      </c>
      <c r="G98" s="326">
        <f t="shared" si="1"/>
        <v>0</v>
      </c>
    </row>
    <row r="99" spans="1:7" ht="14.25">
      <c r="A99" s="157"/>
      <c r="B99" s="73" t="s">
        <v>93</v>
      </c>
      <c r="C99" s="71" t="s">
        <v>319</v>
      </c>
      <c r="D99" s="51" t="s">
        <v>306</v>
      </c>
      <c r="E99" s="10" t="e">
        <f>#REF!*1.1</f>
        <v>#REF!</v>
      </c>
      <c r="F99" s="302">
        <f>'5 ДЕК $'!E100*1.1</f>
        <v>133.26923076923077</v>
      </c>
      <c r="G99" s="303">
        <f t="shared" si="1"/>
        <v>159.92307692307693</v>
      </c>
    </row>
    <row r="100" spans="1:7" ht="14.25">
      <c r="A100" s="157"/>
      <c r="B100" s="73" t="s">
        <v>94</v>
      </c>
      <c r="C100" s="71" t="s">
        <v>319</v>
      </c>
      <c r="D100" s="50" t="s">
        <v>307</v>
      </c>
      <c r="E100" s="10" t="e">
        <f>#REF!*1.1</f>
        <v>#REF!</v>
      </c>
      <c r="F100" s="302">
        <f>'5 ДЕК $'!E101*1.1</f>
        <v>80.3846153846154</v>
      </c>
      <c r="G100" s="303">
        <f t="shared" si="1"/>
        <v>96.46153846153848</v>
      </c>
    </row>
    <row r="101" spans="1:7" ht="14.25">
      <c r="A101" s="157"/>
      <c r="B101" s="73" t="s">
        <v>95</v>
      </c>
      <c r="C101" s="71" t="s">
        <v>319</v>
      </c>
      <c r="D101" s="51" t="s">
        <v>308</v>
      </c>
      <c r="E101" s="10" t="e">
        <f>#REF!*1.1</f>
        <v>#REF!</v>
      </c>
      <c r="F101" s="302">
        <f>'5 ДЕК $'!E102*1.1</f>
        <v>249.6153846153846</v>
      </c>
      <c r="G101" s="303">
        <f t="shared" si="1"/>
        <v>299.53846153846155</v>
      </c>
    </row>
    <row r="102" spans="1:7" ht="14.25">
      <c r="A102" s="157"/>
      <c r="B102" s="73" t="s">
        <v>96</v>
      </c>
      <c r="C102" s="71" t="s">
        <v>319</v>
      </c>
      <c r="D102" s="50" t="s">
        <v>309</v>
      </c>
      <c r="E102" s="10" t="e">
        <f>#REF!*1.1</f>
        <v>#REF!</v>
      </c>
      <c r="F102" s="302">
        <f>'5 ДЕК $'!E103*1.1</f>
        <v>148.0769230769231</v>
      </c>
      <c r="G102" s="303">
        <f t="shared" si="1"/>
        <v>177.6923076923077</v>
      </c>
    </row>
    <row r="103" spans="1:7" ht="14.25">
      <c r="A103" s="157"/>
      <c r="B103" s="73" t="s">
        <v>76</v>
      </c>
      <c r="C103" s="71" t="s">
        <v>319</v>
      </c>
      <c r="D103" s="51" t="s">
        <v>255</v>
      </c>
      <c r="E103" s="10" t="e">
        <f>#REF!*1.1</f>
        <v>#REF!</v>
      </c>
      <c r="F103" s="302">
        <f>'5 ДЕК $'!E104*1.1</f>
        <v>126.92307692307693</v>
      </c>
      <c r="G103" s="303">
        <f t="shared" si="1"/>
        <v>152.30769230769232</v>
      </c>
    </row>
    <row r="104" spans="1:7" ht="14.25">
      <c r="A104" s="157"/>
      <c r="B104" s="73" t="s">
        <v>100</v>
      </c>
      <c r="C104" s="71" t="s">
        <v>319</v>
      </c>
      <c r="D104" s="50" t="s">
        <v>310</v>
      </c>
      <c r="E104" s="10" t="e">
        <f>#REF!*1.1</f>
        <v>#REF!</v>
      </c>
      <c r="F104" s="302">
        <f>'5 ДЕК $'!E105*1.1</f>
        <v>176.6346153846154</v>
      </c>
      <c r="G104" s="303">
        <f t="shared" si="1"/>
        <v>211.96153846153845</v>
      </c>
    </row>
    <row r="105" spans="1:7" ht="14.25">
      <c r="A105" s="157"/>
      <c r="B105" s="73" t="s">
        <v>97</v>
      </c>
      <c r="C105" s="71" t="s">
        <v>319</v>
      </c>
      <c r="D105" s="51" t="s">
        <v>311</v>
      </c>
      <c r="E105" s="10" t="e">
        <f>#REF!*1.1</f>
        <v>#REF!</v>
      </c>
      <c r="F105" s="302">
        <f>'5 ДЕК $'!E106*1.1</f>
        <v>39.13461538461539</v>
      </c>
      <c r="G105" s="303">
        <f t="shared" si="1"/>
        <v>46.96153846153846</v>
      </c>
    </row>
    <row r="106" spans="1:7" ht="14.25">
      <c r="A106" s="157"/>
      <c r="B106" s="73" t="s">
        <v>98</v>
      </c>
      <c r="C106" s="71" t="s">
        <v>319</v>
      </c>
      <c r="D106" s="50" t="s">
        <v>312</v>
      </c>
      <c r="E106" s="10" t="e">
        <f>#REF!*1.1</f>
        <v>#REF!</v>
      </c>
      <c r="F106" s="302">
        <f>'5 ДЕК $'!E107*1.1</f>
        <v>31.730769230769234</v>
      </c>
      <c r="G106" s="303">
        <f t="shared" si="1"/>
        <v>38.07692307692308</v>
      </c>
    </row>
    <row r="107" spans="1:7" ht="15" thickBot="1">
      <c r="A107" s="158"/>
      <c r="B107" s="199" t="s">
        <v>99</v>
      </c>
      <c r="C107" s="195" t="s">
        <v>319</v>
      </c>
      <c r="D107" s="94" t="s">
        <v>313</v>
      </c>
      <c r="E107" s="229" t="e">
        <f>#REF!*1.1</f>
        <v>#REF!</v>
      </c>
      <c r="F107" s="304">
        <f>'5 ДЕК $'!E108*1.1</f>
        <v>63.46153846153847</v>
      </c>
      <c r="G107" s="305">
        <f t="shared" si="1"/>
        <v>76.15384615384616</v>
      </c>
    </row>
    <row r="108" spans="1:7" ht="15">
      <c r="A108" s="267">
        <v>42</v>
      </c>
      <c r="B108" s="255" t="s">
        <v>101</v>
      </c>
      <c r="C108" s="321" t="s">
        <v>14</v>
      </c>
      <c r="D108" s="251"/>
      <c r="E108" s="323" t="e">
        <f>#REF!*1.1</f>
        <v>#REF!</v>
      </c>
      <c r="F108" s="325"/>
      <c r="G108" s="326"/>
    </row>
    <row r="109" spans="1:7" ht="14.25">
      <c r="A109" s="157"/>
      <c r="B109" s="73" t="s">
        <v>102</v>
      </c>
      <c r="C109" s="81" t="s">
        <v>14</v>
      </c>
      <c r="D109" s="51" t="s">
        <v>267</v>
      </c>
      <c r="E109" s="10" t="e">
        <f>#REF!*1.1</f>
        <v>#REF!</v>
      </c>
      <c r="F109" s="302">
        <f>'5 ДЕК $'!E110*1.1</f>
        <v>245.3846153846154</v>
      </c>
      <c r="G109" s="303">
        <f t="shared" si="1"/>
        <v>294.46153846153845</v>
      </c>
    </row>
    <row r="110" spans="1:7" ht="14.25">
      <c r="A110" s="157"/>
      <c r="B110" s="73" t="s">
        <v>103</v>
      </c>
      <c r="C110" s="81" t="s">
        <v>14</v>
      </c>
      <c r="D110" s="50" t="s">
        <v>268</v>
      </c>
      <c r="E110" s="10" t="e">
        <f>#REF!*1.1</f>
        <v>#REF!</v>
      </c>
      <c r="F110" s="302">
        <f>'5 ДЕК $'!E111*1.1</f>
        <v>227.40384615384616</v>
      </c>
      <c r="G110" s="303">
        <f t="shared" si="1"/>
        <v>272.88461538461536</v>
      </c>
    </row>
    <row r="111" spans="1:7" ht="14.25">
      <c r="A111" s="157"/>
      <c r="B111" s="73" t="s">
        <v>109</v>
      </c>
      <c r="C111" s="81" t="s">
        <v>14</v>
      </c>
      <c r="D111" s="51" t="s">
        <v>274</v>
      </c>
      <c r="E111" s="10" t="e">
        <f>#REF!*1.1</f>
        <v>#REF!</v>
      </c>
      <c r="F111" s="302">
        <f>'5 ДЕК $'!E112*1.1</f>
        <v>204.1346153846154</v>
      </c>
      <c r="G111" s="303">
        <f t="shared" si="1"/>
        <v>244.96153846153845</v>
      </c>
    </row>
    <row r="112" spans="1:7" ht="14.25">
      <c r="A112" s="157"/>
      <c r="B112" s="73" t="s">
        <v>110</v>
      </c>
      <c r="C112" s="81" t="s">
        <v>14</v>
      </c>
      <c r="D112" s="50" t="s">
        <v>275</v>
      </c>
      <c r="E112" s="10" t="e">
        <f>#REF!*1.1</f>
        <v>#REF!</v>
      </c>
      <c r="F112" s="302">
        <f>'5 ДЕК $'!E113*1.1</f>
        <v>266.53846153846155</v>
      </c>
      <c r="G112" s="303">
        <f t="shared" si="1"/>
        <v>319.84615384615387</v>
      </c>
    </row>
    <row r="113" spans="1:7" ht="14.25">
      <c r="A113" s="157"/>
      <c r="B113" s="73" t="s">
        <v>104</v>
      </c>
      <c r="C113" s="81" t="s">
        <v>14</v>
      </c>
      <c r="D113" s="51" t="s">
        <v>269</v>
      </c>
      <c r="E113" s="10" t="e">
        <f>#REF!*1.1</f>
        <v>#REF!</v>
      </c>
      <c r="F113" s="302">
        <f>'5 ДЕК $'!E114*1.1</f>
        <v>273.9423076923077</v>
      </c>
      <c r="G113" s="303">
        <f t="shared" si="1"/>
        <v>328.7307692307692</v>
      </c>
    </row>
    <row r="114" spans="1:7" ht="14.25">
      <c r="A114" s="157"/>
      <c r="B114" s="73" t="s">
        <v>105</v>
      </c>
      <c r="C114" s="81" t="s">
        <v>14</v>
      </c>
      <c r="D114" s="50" t="s">
        <v>270</v>
      </c>
      <c r="E114" s="10" t="e">
        <f>#REF!*1.1</f>
        <v>#REF!</v>
      </c>
      <c r="F114" s="302">
        <f>'5 ДЕК $'!E115*1.1</f>
        <v>258.0769230769231</v>
      </c>
      <c r="G114" s="303">
        <f t="shared" si="1"/>
        <v>309.6923076923077</v>
      </c>
    </row>
    <row r="115" spans="1:7" ht="14.25">
      <c r="A115" s="157"/>
      <c r="B115" s="73" t="s">
        <v>114</v>
      </c>
      <c r="C115" s="81" t="s">
        <v>14</v>
      </c>
      <c r="D115" s="51" t="s">
        <v>279</v>
      </c>
      <c r="E115" s="10" t="e">
        <f>#REF!*1.1</f>
        <v>#REF!</v>
      </c>
      <c r="F115" s="302">
        <f>'5 ДЕК $'!E116*1.1</f>
        <v>474.9038461538462</v>
      </c>
      <c r="G115" s="303">
        <f t="shared" si="1"/>
        <v>569.8846153846154</v>
      </c>
    </row>
    <row r="116" spans="1:7" ht="14.25">
      <c r="A116" s="157"/>
      <c r="B116" s="73" t="s">
        <v>106</v>
      </c>
      <c r="C116" s="81" t="s">
        <v>14</v>
      </c>
      <c r="D116" s="51" t="s">
        <v>271</v>
      </c>
      <c r="E116" s="10" t="e">
        <f>#REF!*1.1</f>
        <v>#REF!</v>
      </c>
      <c r="F116" s="302">
        <f>'5 ДЕК $'!E117*1.1</f>
        <v>58.17307692307692</v>
      </c>
      <c r="G116" s="303">
        <f t="shared" si="1"/>
        <v>69.8076923076923</v>
      </c>
    </row>
    <row r="117" spans="1:7" ht="14.25">
      <c r="A117" s="157"/>
      <c r="B117" s="73" t="s">
        <v>107</v>
      </c>
      <c r="C117" s="81" t="s">
        <v>14</v>
      </c>
      <c r="D117" s="50" t="s">
        <v>272</v>
      </c>
      <c r="E117" s="10" t="e">
        <f>#REF!*1.1</f>
        <v>#REF!</v>
      </c>
      <c r="F117" s="302">
        <f>'5 ДЕК $'!E118*1.1</f>
        <v>70.86538461538461</v>
      </c>
      <c r="G117" s="303">
        <f t="shared" si="1"/>
        <v>85.03846153846153</v>
      </c>
    </row>
    <row r="118" spans="1:7" ht="14.25">
      <c r="A118" s="157"/>
      <c r="B118" s="73" t="s">
        <v>108</v>
      </c>
      <c r="C118" s="81" t="s">
        <v>14</v>
      </c>
      <c r="D118" s="51" t="s">
        <v>273</v>
      </c>
      <c r="E118" s="10" t="e">
        <f>#REF!*1.1</f>
        <v>#REF!</v>
      </c>
      <c r="F118" s="302">
        <f>'5 ДЕК $'!E119*1.1</f>
        <v>114.23076923076923</v>
      </c>
      <c r="G118" s="303">
        <f t="shared" si="1"/>
        <v>137.07692307692307</v>
      </c>
    </row>
    <row r="119" spans="1:7" ht="14.25">
      <c r="A119" s="157"/>
      <c r="B119" s="73" t="s">
        <v>111</v>
      </c>
      <c r="C119" s="81" t="s">
        <v>14</v>
      </c>
      <c r="D119" s="50" t="s">
        <v>276</v>
      </c>
      <c r="E119" s="10" t="e">
        <f>#REF!*1.1</f>
        <v>#REF!</v>
      </c>
      <c r="F119" s="302">
        <f>'5 ДЕК $'!E120*1.1</f>
        <v>241.15384615384616</v>
      </c>
      <c r="G119" s="303">
        <f t="shared" si="1"/>
        <v>289.38461538461536</v>
      </c>
    </row>
    <row r="120" spans="1:7" ht="14.25">
      <c r="A120" s="157"/>
      <c r="B120" s="73" t="s">
        <v>112</v>
      </c>
      <c r="C120" s="81" t="s">
        <v>14</v>
      </c>
      <c r="D120" s="51" t="s">
        <v>277</v>
      </c>
      <c r="E120" s="10" t="e">
        <f>#REF!*1.1</f>
        <v>#REF!</v>
      </c>
      <c r="F120" s="302">
        <f>'5 ДЕК $'!E121*1.1</f>
        <v>195.67307692307693</v>
      </c>
      <c r="G120" s="303">
        <f t="shared" si="1"/>
        <v>234.80769230769232</v>
      </c>
    </row>
    <row r="121" spans="1:7" ht="15" thickBot="1">
      <c r="A121" s="158"/>
      <c r="B121" s="199" t="s">
        <v>113</v>
      </c>
      <c r="C121" s="228" t="s">
        <v>14</v>
      </c>
      <c r="D121" s="109" t="s">
        <v>278</v>
      </c>
      <c r="E121" s="229" t="e">
        <f>#REF!*1.1</f>
        <v>#REF!</v>
      </c>
      <c r="F121" s="304">
        <f>'5 ДЕК $'!E122*1.1</f>
        <v>30.673076923076923</v>
      </c>
      <c r="G121" s="305">
        <f t="shared" si="1"/>
        <v>36.80769230769231</v>
      </c>
    </row>
    <row r="122" spans="1:7" ht="14.25">
      <c r="A122" s="160">
        <v>43</v>
      </c>
      <c r="B122" s="197" t="s">
        <v>115</v>
      </c>
      <c r="C122" s="171" t="s">
        <v>319</v>
      </c>
      <c r="D122" s="110" t="s">
        <v>314</v>
      </c>
      <c r="E122" s="226" t="e">
        <f>#REF!*1.1</f>
        <v>#REF!</v>
      </c>
      <c r="F122" s="306">
        <f>'5 ДЕК $'!E123*1.1</f>
        <v>255.96153846153848</v>
      </c>
      <c r="G122" s="307">
        <f t="shared" si="1"/>
        <v>307.1538461538462</v>
      </c>
    </row>
    <row r="123" spans="1:7" ht="14.25">
      <c r="A123" s="157">
        <v>44</v>
      </c>
      <c r="B123" s="73" t="s">
        <v>116</v>
      </c>
      <c r="C123" s="71" t="s">
        <v>319</v>
      </c>
      <c r="D123" s="50" t="s">
        <v>315</v>
      </c>
      <c r="E123" s="10" t="e">
        <f>#REF!*1.1</f>
        <v>#REF!</v>
      </c>
      <c r="F123" s="302">
        <f>'5 ДЕК $'!E124*1.1</f>
        <v>287.69230769230774</v>
      </c>
      <c r="G123" s="303">
        <f t="shared" si="1"/>
        <v>345.2307692307693</v>
      </c>
    </row>
    <row r="124" spans="1:7" ht="14.25">
      <c r="A124" s="157">
        <v>45</v>
      </c>
      <c r="B124" s="73" t="s">
        <v>117</v>
      </c>
      <c r="C124" s="71" t="s">
        <v>319</v>
      </c>
      <c r="D124" s="51" t="s">
        <v>316</v>
      </c>
      <c r="E124" s="10" t="e">
        <f>#REF!*1.1</f>
        <v>#REF!</v>
      </c>
      <c r="F124" s="302">
        <f>'5 ДЕК $'!E125*1.1</f>
        <v>260.1923076923077</v>
      </c>
      <c r="G124" s="303">
        <f t="shared" si="1"/>
        <v>312.2307692307692</v>
      </c>
    </row>
    <row r="125" spans="1:7" ht="14.25">
      <c r="A125" s="157">
        <v>46</v>
      </c>
      <c r="B125" s="73" t="s">
        <v>118</v>
      </c>
      <c r="C125" s="71" t="s">
        <v>319</v>
      </c>
      <c r="D125" s="50" t="s">
        <v>317</v>
      </c>
      <c r="E125" s="10" t="e">
        <f>#REF!*1.1</f>
        <v>#REF!</v>
      </c>
      <c r="F125" s="302">
        <f>'5 ДЕК $'!E126*1.1</f>
        <v>198.84615384615387</v>
      </c>
      <c r="G125" s="303">
        <f t="shared" si="1"/>
        <v>238.61538461538464</v>
      </c>
    </row>
    <row r="126" spans="1:7" ht="15" thickBot="1">
      <c r="A126" s="158">
        <v>47</v>
      </c>
      <c r="B126" s="199" t="s">
        <v>119</v>
      </c>
      <c r="C126" s="195" t="s">
        <v>319</v>
      </c>
      <c r="D126" s="94" t="s">
        <v>226</v>
      </c>
      <c r="E126" s="229" t="e">
        <f>#REF!*1.1</f>
        <v>#REF!</v>
      </c>
      <c r="F126" s="304">
        <f>'5 ДЕК $'!E127*1.1</f>
        <v>262.3076923076923</v>
      </c>
      <c r="G126" s="305">
        <f t="shared" si="1"/>
        <v>314.7692307692308</v>
      </c>
    </row>
    <row r="127" spans="1:7" ht="15">
      <c r="A127" s="267">
        <v>48</v>
      </c>
      <c r="B127" s="255" t="s">
        <v>120</v>
      </c>
      <c r="C127" s="321"/>
      <c r="D127" s="251"/>
      <c r="E127" s="323" t="e">
        <f>#REF!*1.1</f>
        <v>#REF!</v>
      </c>
      <c r="F127" s="325"/>
      <c r="G127" s="326"/>
    </row>
    <row r="128" spans="1:7" ht="14.25">
      <c r="A128" s="157"/>
      <c r="B128" s="73" t="s">
        <v>122</v>
      </c>
      <c r="C128" s="71" t="s">
        <v>319</v>
      </c>
      <c r="D128" s="51" t="s">
        <v>293</v>
      </c>
      <c r="E128" s="10" t="e">
        <f>#REF!*1.1</f>
        <v>#REF!</v>
      </c>
      <c r="F128" s="302">
        <f>'5 ДЕК $'!E129*1.1</f>
        <v>138.55769230769232</v>
      </c>
      <c r="G128" s="303">
        <f t="shared" si="1"/>
        <v>166.26923076923077</v>
      </c>
    </row>
    <row r="129" spans="1:7" ht="14.25">
      <c r="A129" s="157"/>
      <c r="B129" s="73" t="s">
        <v>123</v>
      </c>
      <c r="C129" s="71" t="s">
        <v>319</v>
      </c>
      <c r="D129" s="50" t="s">
        <v>294</v>
      </c>
      <c r="E129" s="10" t="e">
        <f>#REF!*1.1</f>
        <v>#REF!</v>
      </c>
      <c r="F129" s="302">
        <f>'5 ДЕК $'!E130*1.1</f>
        <v>211.53846153846155</v>
      </c>
      <c r="G129" s="303">
        <f t="shared" si="1"/>
        <v>253.84615384615384</v>
      </c>
    </row>
    <row r="130" spans="1:7" ht="14.25">
      <c r="A130" s="157"/>
      <c r="B130" s="73" t="s">
        <v>121</v>
      </c>
      <c r="C130" s="81" t="s">
        <v>14</v>
      </c>
      <c r="D130" s="51" t="s">
        <v>295</v>
      </c>
      <c r="E130" s="10" t="e">
        <f>#REF!*1.1</f>
        <v>#REF!</v>
      </c>
      <c r="F130" s="302">
        <f>'5 ДЕК $'!E131*1.1</f>
        <v>397.69230769230774</v>
      </c>
      <c r="G130" s="303">
        <f t="shared" si="1"/>
        <v>477.2307692307693</v>
      </c>
    </row>
    <row r="131" spans="1:7" ht="14.25">
      <c r="A131" s="157"/>
      <c r="B131" s="73" t="s">
        <v>160</v>
      </c>
      <c r="C131" s="71" t="s">
        <v>319</v>
      </c>
      <c r="D131" s="50" t="s">
        <v>296</v>
      </c>
      <c r="E131" s="10" t="e">
        <f>#REF!*1.1</f>
        <v>#REF!</v>
      </c>
      <c r="F131" s="302">
        <f>'5 ДЕК $'!E132*1.1</f>
        <v>273.9423076923077</v>
      </c>
      <c r="G131" s="303">
        <f t="shared" si="1"/>
        <v>328.7307692307692</v>
      </c>
    </row>
    <row r="132" spans="1:7" ht="14.25">
      <c r="A132" s="157"/>
      <c r="B132" s="73" t="s">
        <v>173</v>
      </c>
      <c r="C132" s="71" t="s">
        <v>319</v>
      </c>
      <c r="D132" s="51" t="s">
        <v>297</v>
      </c>
      <c r="E132" s="10" t="e">
        <f>#REF!*1.1</f>
        <v>#REF!</v>
      </c>
      <c r="F132" s="302">
        <f>'5 ДЕК $'!E133*1.1</f>
        <v>133.26923076923077</v>
      </c>
      <c r="G132" s="303">
        <f aca="true" t="shared" si="2" ref="G132:G140">F132*1.2</f>
        <v>159.92307692307693</v>
      </c>
    </row>
    <row r="133" spans="1:7" ht="14.25">
      <c r="A133" s="157"/>
      <c r="B133" s="73" t="s">
        <v>174</v>
      </c>
      <c r="C133" s="71" t="s">
        <v>319</v>
      </c>
      <c r="D133" s="50" t="s">
        <v>298</v>
      </c>
      <c r="E133" s="10" t="e">
        <f>#REF!*1.1</f>
        <v>#REF!</v>
      </c>
      <c r="F133" s="302">
        <f>'5 ДЕК $'!E134*1.1</f>
        <v>249.6153846153846</v>
      </c>
      <c r="G133" s="303">
        <f t="shared" si="2"/>
        <v>299.53846153846155</v>
      </c>
    </row>
    <row r="134" spans="1:7" ht="14.25">
      <c r="A134" s="157"/>
      <c r="B134" s="73" t="s">
        <v>176</v>
      </c>
      <c r="C134" s="71" t="s">
        <v>319</v>
      </c>
      <c r="D134" s="51" t="s">
        <v>299</v>
      </c>
      <c r="E134" s="10" t="e">
        <f>#REF!*1.1</f>
        <v>#REF!</v>
      </c>
      <c r="F134" s="302">
        <f>'5 ДЕК $'!E135*1.1</f>
        <v>126.92307692307693</v>
      </c>
      <c r="G134" s="303">
        <f t="shared" si="2"/>
        <v>152.30769230769232</v>
      </c>
    </row>
    <row r="135" spans="1:7" ht="15" thickBot="1">
      <c r="A135" s="158"/>
      <c r="B135" s="199" t="s">
        <v>177</v>
      </c>
      <c r="C135" s="195" t="s">
        <v>319</v>
      </c>
      <c r="D135" s="109" t="s">
        <v>300</v>
      </c>
      <c r="E135" s="229" t="e">
        <f>#REF!*1.1</f>
        <v>#REF!</v>
      </c>
      <c r="F135" s="304">
        <f>'5 ДЕК $'!E136*1.1</f>
        <v>444.2307692307692</v>
      </c>
      <c r="G135" s="305">
        <f t="shared" si="2"/>
        <v>533.0769230769231</v>
      </c>
    </row>
    <row r="136" spans="1:7" ht="15">
      <c r="A136" s="267">
        <v>49</v>
      </c>
      <c r="B136" s="255" t="s">
        <v>124</v>
      </c>
      <c r="C136" s="321"/>
      <c r="D136" s="247"/>
      <c r="E136" s="323" t="e">
        <f>#REF!*1.1</f>
        <v>#REF!</v>
      </c>
      <c r="F136" s="325"/>
      <c r="G136" s="326"/>
    </row>
    <row r="137" spans="1:7" ht="14.25">
      <c r="A137" s="157"/>
      <c r="B137" s="73" t="s">
        <v>154</v>
      </c>
      <c r="C137" s="71" t="s">
        <v>319</v>
      </c>
      <c r="D137" s="50" t="s">
        <v>280</v>
      </c>
      <c r="E137" s="10" t="e">
        <f>#REF!*1.1</f>
        <v>#REF!</v>
      </c>
      <c r="F137" s="302">
        <f>'5 ДЕК $'!E138*1.1</f>
        <v>333.1730769230769</v>
      </c>
      <c r="G137" s="303">
        <f t="shared" si="2"/>
        <v>399.80769230769226</v>
      </c>
    </row>
    <row r="138" spans="1:7" ht="14.25">
      <c r="A138" s="157"/>
      <c r="B138" s="73" t="s">
        <v>137</v>
      </c>
      <c r="C138" s="71" t="s">
        <v>319</v>
      </c>
      <c r="D138" s="51" t="s">
        <v>281</v>
      </c>
      <c r="E138" s="10" t="e">
        <f>#REF!*1.1</f>
        <v>#REF!</v>
      </c>
      <c r="F138" s="302">
        <f>'5 ДЕК $'!E139*1.1</f>
        <v>110.00000000000001</v>
      </c>
      <c r="G138" s="303">
        <f t="shared" si="2"/>
        <v>132</v>
      </c>
    </row>
    <row r="139" spans="1:7" ht="14.25">
      <c r="A139" s="157"/>
      <c r="B139" s="73" t="s">
        <v>83</v>
      </c>
      <c r="C139" s="71" t="s">
        <v>319</v>
      </c>
      <c r="D139" s="50" t="s">
        <v>265</v>
      </c>
      <c r="E139" s="10" t="e">
        <f>#REF!*1.1</f>
        <v>#REF!</v>
      </c>
      <c r="F139" s="302">
        <f>'5 ДЕК $'!E140*1.1</f>
        <v>101.53846153846155</v>
      </c>
      <c r="G139" s="303">
        <f t="shared" si="2"/>
        <v>121.84615384615385</v>
      </c>
    </row>
    <row r="140" spans="1:7" ht="15" thickBot="1">
      <c r="A140" s="158"/>
      <c r="B140" s="199" t="s">
        <v>85</v>
      </c>
      <c r="C140" s="195" t="s">
        <v>319</v>
      </c>
      <c r="D140" s="94" t="s">
        <v>304</v>
      </c>
      <c r="E140" s="229" t="e">
        <f>#REF!*1.1</f>
        <v>#REF!</v>
      </c>
      <c r="F140" s="304">
        <f>'5 ДЕК $'!E141*1.1</f>
        <v>62.40384615384615</v>
      </c>
      <c r="G140" s="305">
        <f t="shared" si="2"/>
        <v>74.88461538461539</v>
      </c>
    </row>
  </sheetData>
  <sheetProtection/>
  <mergeCells count="5">
    <mergeCell ref="F1:G1"/>
    <mergeCell ref="A1:A2"/>
    <mergeCell ref="B1:B2"/>
    <mergeCell ref="C1:C2"/>
    <mergeCell ref="D1:D2"/>
  </mergeCells>
  <printOptions/>
  <pageMargins left="0.5905511811023623" right="0.1968503937007874" top="1.0135416666666666" bottom="0.6125" header="0.15748031496062992" footer="0.2362204724409449"/>
  <pageSetup horizontalDpi="600" verticalDpi="600" orientation="portrait" paperSize="9" scale="70" r:id="rId1"/>
  <headerFooter>
    <oddHeader>&amp;L&amp;"-,полужирный"&amp;48USD&amp;"-,обычный"&amp;11 &amp;32Прайс-лист от 5 декабря 2011г.&amp;11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 
Моб. Velkom: +375447080184, +375293027264, +375447003559 
Email: mebel0581@mail.ru, omis-kmk@mail.ru; skype: mebel.kmk&amp;R&amp;P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7"/>
  <sheetViews>
    <sheetView tabSelected="1" zoomScale="90" zoomScaleNormal="90" zoomScaleSheetLayoutView="100" workbookViewId="0" topLeftCell="A247">
      <selection activeCell="I254" sqref="I254"/>
    </sheetView>
  </sheetViews>
  <sheetFormatPr defaultColWidth="9.140625" defaultRowHeight="15" customHeight="1"/>
  <cols>
    <col min="1" max="1" width="4.28125" style="399" customWidth="1"/>
    <col min="2" max="2" width="78.57421875" style="399" customWidth="1"/>
    <col min="3" max="3" width="10.28125" style="399" customWidth="1"/>
    <col min="4" max="4" width="12.57421875" style="399" hidden="1" customWidth="1"/>
    <col min="5" max="5" width="12.28125" style="407" hidden="1" customWidth="1"/>
    <col min="6" max="6" width="0.2890625" style="407" hidden="1" customWidth="1"/>
    <col min="7" max="7" width="11.7109375" style="407" hidden="1" customWidth="1"/>
    <col min="8" max="8" width="0.13671875" style="407" customWidth="1"/>
    <col min="9" max="9" width="11.8515625" style="407" customWidth="1"/>
    <col min="10" max="12" width="9.140625" style="399" customWidth="1"/>
    <col min="13" max="13" width="9.8515625" style="399" customWidth="1"/>
    <col min="14" max="14" width="10.8515625" style="399" customWidth="1"/>
    <col min="15" max="16384" width="9.140625" style="399" customWidth="1"/>
  </cols>
  <sheetData>
    <row r="1" ht="15" customHeight="1">
      <c r="I1" s="408"/>
    </row>
    <row r="2" spans="1:11" ht="15" customHeight="1">
      <c r="A2" s="514" t="s">
        <v>6</v>
      </c>
      <c r="B2" s="514" t="s">
        <v>7</v>
      </c>
      <c r="C2" s="515" t="s">
        <v>179</v>
      </c>
      <c r="D2" s="432"/>
      <c r="E2" s="516" t="s">
        <v>579</v>
      </c>
      <c r="F2" s="517"/>
      <c r="G2" s="517"/>
      <c r="H2" s="517"/>
      <c r="I2" s="518"/>
      <c r="J2" s="513" t="s">
        <v>549</v>
      </c>
      <c r="K2" s="513" t="s">
        <v>558</v>
      </c>
    </row>
    <row r="3" spans="1:11" ht="55.5" customHeight="1">
      <c r="A3" s="514"/>
      <c r="B3" s="514"/>
      <c r="C3" s="515"/>
      <c r="D3" s="432"/>
      <c r="E3" s="519"/>
      <c r="F3" s="520"/>
      <c r="G3" s="520"/>
      <c r="H3" s="520"/>
      <c r="I3" s="521"/>
      <c r="J3" s="513"/>
      <c r="K3" s="513"/>
    </row>
    <row r="4" spans="1:11" ht="13.5" customHeight="1">
      <c r="A4" s="347">
        <v>1</v>
      </c>
      <c r="B4" s="348" t="s">
        <v>559</v>
      </c>
      <c r="C4" s="376"/>
      <c r="D4" s="376"/>
      <c r="E4" s="376"/>
      <c r="F4" s="382"/>
      <c r="G4" s="380"/>
      <c r="H4" s="380"/>
      <c r="I4" s="380"/>
      <c r="J4" s="388"/>
      <c r="K4" s="388"/>
    </row>
    <row r="5" spans="1:11" s="400" customFormat="1" ht="13.5" customHeight="1" thickBot="1">
      <c r="A5" s="349"/>
      <c r="B5" s="350" t="s">
        <v>344</v>
      </c>
      <c r="C5" s="377" t="s">
        <v>14</v>
      </c>
      <c r="D5" s="460">
        <v>21875</v>
      </c>
      <c r="E5" s="378">
        <f>D5*1.1</f>
        <v>24062.500000000004</v>
      </c>
      <c r="F5" s="340">
        <v>17543</v>
      </c>
      <c r="G5" s="396">
        <f>E5*81.815%</f>
        <v>19686.734375</v>
      </c>
      <c r="H5" s="396">
        <f>E5*77.269%</f>
        <v>18592.853125000005</v>
      </c>
      <c r="I5" s="396">
        <v>21880</v>
      </c>
      <c r="J5" s="389">
        <v>0.29</v>
      </c>
      <c r="K5" s="433">
        <v>170</v>
      </c>
    </row>
    <row r="6" spans="1:11" s="400" customFormat="1" ht="13.5" customHeight="1" thickBot="1">
      <c r="A6" s="349"/>
      <c r="B6" s="350" t="s">
        <v>345</v>
      </c>
      <c r="C6" s="377" t="s">
        <v>14</v>
      </c>
      <c r="D6" s="460">
        <v>21875</v>
      </c>
      <c r="E6" s="378">
        <f aca="true" t="shared" si="0" ref="E6:E60">D6*1.1</f>
        <v>24062.500000000004</v>
      </c>
      <c r="F6" s="340">
        <v>17543</v>
      </c>
      <c r="G6" s="396">
        <f aca="true" t="shared" si="1" ref="G6:G69">E6*81.815%</f>
        <v>19686.734375</v>
      </c>
      <c r="H6" s="396">
        <f aca="true" t="shared" si="2" ref="H6:H69">E6*77.269%</f>
        <v>18592.853125000005</v>
      </c>
      <c r="I6" s="396">
        <v>21880</v>
      </c>
      <c r="J6" s="389">
        <v>0.29</v>
      </c>
      <c r="K6" s="433">
        <v>170</v>
      </c>
    </row>
    <row r="7" spans="1:12" ht="13.5" customHeight="1" thickBot="1">
      <c r="A7" s="351"/>
      <c r="B7" s="352" t="s">
        <v>551</v>
      </c>
      <c r="C7" s="378" t="s">
        <v>14</v>
      </c>
      <c r="D7" s="460">
        <v>17609</v>
      </c>
      <c r="E7" s="378">
        <f t="shared" si="0"/>
        <v>19369.9</v>
      </c>
      <c r="F7" s="340">
        <v>13968</v>
      </c>
      <c r="G7" s="396">
        <f t="shared" si="1"/>
        <v>15847.483685</v>
      </c>
      <c r="H7" s="396">
        <f t="shared" si="2"/>
        <v>14966.928031000003</v>
      </c>
      <c r="I7" s="396">
        <v>17620</v>
      </c>
      <c r="J7" s="457">
        <v>0.262</v>
      </c>
      <c r="K7" s="434">
        <v>110</v>
      </c>
      <c r="L7" s="400"/>
    </row>
    <row r="8" spans="1:12" ht="13.5" customHeight="1" thickBot="1">
      <c r="A8" s="351"/>
      <c r="B8" s="352" t="s">
        <v>552</v>
      </c>
      <c r="C8" s="378" t="s">
        <v>14</v>
      </c>
      <c r="D8" s="460">
        <v>17609</v>
      </c>
      <c r="E8" s="378">
        <f t="shared" si="0"/>
        <v>19369.9</v>
      </c>
      <c r="F8" s="340">
        <v>13968</v>
      </c>
      <c r="G8" s="396">
        <f t="shared" si="1"/>
        <v>15847.483685</v>
      </c>
      <c r="H8" s="396">
        <f t="shared" si="2"/>
        <v>14966.928031000003</v>
      </c>
      <c r="I8" s="396">
        <v>17620</v>
      </c>
      <c r="J8" s="457">
        <v>0.262</v>
      </c>
      <c r="K8" s="434">
        <v>110</v>
      </c>
      <c r="L8" s="400"/>
    </row>
    <row r="9" spans="1:12" ht="13.5" customHeight="1">
      <c r="A9" s="347">
        <v>2</v>
      </c>
      <c r="B9" s="348" t="s">
        <v>560</v>
      </c>
      <c r="C9" s="376"/>
      <c r="D9" s="376"/>
      <c r="E9" s="376"/>
      <c r="F9" s="345"/>
      <c r="G9" s="409"/>
      <c r="H9" s="409"/>
      <c r="I9" s="409">
        <v>0</v>
      </c>
      <c r="J9" s="388"/>
      <c r="K9" s="435"/>
      <c r="L9" s="400"/>
    </row>
    <row r="10" spans="1:11" s="400" customFormat="1" ht="13.5" customHeight="1" thickBot="1">
      <c r="A10" s="349"/>
      <c r="B10" s="350" t="s">
        <v>346</v>
      </c>
      <c r="C10" s="377" t="s">
        <v>14</v>
      </c>
      <c r="D10" s="460">
        <v>29410</v>
      </c>
      <c r="E10" s="378">
        <f t="shared" si="0"/>
        <v>32351.000000000004</v>
      </c>
      <c r="F10" s="340">
        <v>23341</v>
      </c>
      <c r="G10" s="396">
        <f t="shared" si="1"/>
        <v>26467.97065</v>
      </c>
      <c r="H10" s="396">
        <f t="shared" si="2"/>
        <v>24997.294190000008</v>
      </c>
      <c r="I10" s="396">
        <v>29420</v>
      </c>
      <c r="J10" s="389">
        <v>0.474</v>
      </c>
      <c r="K10" s="433">
        <v>220</v>
      </c>
    </row>
    <row r="11" spans="1:11" s="400" customFormat="1" ht="13.5" customHeight="1" thickBot="1">
      <c r="A11" s="349"/>
      <c r="B11" s="350" t="s">
        <v>332</v>
      </c>
      <c r="C11" s="377" t="s">
        <v>14</v>
      </c>
      <c r="D11" s="460">
        <v>29410</v>
      </c>
      <c r="E11" s="378">
        <f t="shared" si="0"/>
        <v>32351.000000000004</v>
      </c>
      <c r="F11" s="340">
        <v>23341</v>
      </c>
      <c r="G11" s="396">
        <f t="shared" si="1"/>
        <v>26467.97065</v>
      </c>
      <c r="H11" s="396">
        <f t="shared" si="2"/>
        <v>24997.294190000008</v>
      </c>
      <c r="I11" s="396">
        <v>29420</v>
      </c>
      <c r="J11" s="389">
        <v>0.474</v>
      </c>
      <c r="K11" s="433">
        <v>220</v>
      </c>
    </row>
    <row r="12" spans="1:12" ht="13.5" customHeight="1" thickBot="1">
      <c r="A12" s="351"/>
      <c r="B12" s="352" t="s">
        <v>329</v>
      </c>
      <c r="C12" s="378" t="s">
        <v>14</v>
      </c>
      <c r="D12" s="460">
        <v>8610</v>
      </c>
      <c r="E12" s="378">
        <f t="shared" si="0"/>
        <v>9471</v>
      </c>
      <c r="F12" s="340">
        <v>6716</v>
      </c>
      <c r="G12" s="396">
        <f t="shared" si="1"/>
        <v>7748.698649999999</v>
      </c>
      <c r="H12" s="396">
        <f t="shared" si="2"/>
        <v>7318.146990000001</v>
      </c>
      <c r="I12" s="396">
        <v>8620</v>
      </c>
      <c r="J12" s="457">
        <v>0.119</v>
      </c>
      <c r="K12" s="434">
        <v>63</v>
      </c>
      <c r="L12" s="400"/>
    </row>
    <row r="13" spans="1:12" ht="13.5" customHeight="1" thickBot="1">
      <c r="A13" s="351"/>
      <c r="B13" s="352" t="s">
        <v>347</v>
      </c>
      <c r="C13" s="378" t="s">
        <v>14</v>
      </c>
      <c r="D13" s="460">
        <v>13992</v>
      </c>
      <c r="E13" s="378">
        <f t="shared" si="0"/>
        <v>15391.2</v>
      </c>
      <c r="F13" s="340">
        <v>10660</v>
      </c>
      <c r="G13" s="396">
        <f t="shared" si="1"/>
        <v>12592.31028</v>
      </c>
      <c r="H13" s="396">
        <f t="shared" si="2"/>
        <v>11892.626328000002</v>
      </c>
      <c r="I13" s="396">
        <v>14000</v>
      </c>
      <c r="J13" s="457">
        <v>0.186</v>
      </c>
      <c r="K13" s="434">
        <v>95</v>
      </c>
      <c r="L13" s="400"/>
    </row>
    <row r="14" spans="1:12" ht="13.5" customHeight="1" thickBot="1">
      <c r="A14" s="351"/>
      <c r="B14" s="353" t="s">
        <v>322</v>
      </c>
      <c r="C14" s="379" t="s">
        <v>319</v>
      </c>
      <c r="D14" s="460">
        <v>2434</v>
      </c>
      <c r="E14" s="378">
        <f t="shared" si="0"/>
        <v>2677.4</v>
      </c>
      <c r="F14" s="340">
        <v>1855</v>
      </c>
      <c r="G14" s="396">
        <f t="shared" si="1"/>
        <v>2190.5148099999997</v>
      </c>
      <c r="H14" s="396">
        <f t="shared" si="2"/>
        <v>2068.8002060000003</v>
      </c>
      <c r="I14" s="396">
        <v>2450</v>
      </c>
      <c r="J14" s="457">
        <v>0.024</v>
      </c>
      <c r="K14" s="434">
        <v>25</v>
      </c>
      <c r="L14" s="400"/>
    </row>
    <row r="15" spans="1:12" ht="13.5" customHeight="1" thickBot="1">
      <c r="A15" s="351"/>
      <c r="B15" s="353" t="s">
        <v>323</v>
      </c>
      <c r="C15" s="378" t="s">
        <v>319</v>
      </c>
      <c r="D15" s="460">
        <v>2434</v>
      </c>
      <c r="E15" s="378">
        <f t="shared" si="0"/>
        <v>2677.4</v>
      </c>
      <c r="F15" s="340">
        <v>1855</v>
      </c>
      <c r="G15" s="396">
        <f t="shared" si="1"/>
        <v>2190.5148099999997</v>
      </c>
      <c r="H15" s="396">
        <f t="shared" si="2"/>
        <v>2068.8002060000003</v>
      </c>
      <c r="I15" s="396">
        <v>2450</v>
      </c>
      <c r="J15" s="457">
        <v>0.024</v>
      </c>
      <c r="K15" s="434">
        <v>25</v>
      </c>
      <c r="L15" s="400"/>
    </row>
    <row r="16" spans="1:12" ht="13.5" customHeight="1">
      <c r="A16" s="347">
        <v>3</v>
      </c>
      <c r="B16" s="348" t="s">
        <v>561</v>
      </c>
      <c r="C16" s="376"/>
      <c r="D16" s="376"/>
      <c r="E16" s="376"/>
      <c r="F16" s="376"/>
      <c r="G16" s="409"/>
      <c r="H16" s="409"/>
      <c r="I16" s="409">
        <v>0</v>
      </c>
      <c r="J16" s="388"/>
      <c r="K16" s="435"/>
      <c r="L16" s="400"/>
    </row>
    <row r="17" spans="1:12" ht="13.5" customHeight="1" thickBot="1">
      <c r="A17" s="354"/>
      <c r="B17" s="353" t="s">
        <v>562</v>
      </c>
      <c r="C17" s="341" t="s">
        <v>14</v>
      </c>
      <c r="D17" s="460">
        <v>23884</v>
      </c>
      <c r="E17" s="378">
        <f t="shared" si="0"/>
        <v>26272.4</v>
      </c>
      <c r="F17" s="340">
        <v>18198</v>
      </c>
      <c r="G17" s="396">
        <f t="shared" si="1"/>
        <v>21494.764059999998</v>
      </c>
      <c r="H17" s="396">
        <f t="shared" si="2"/>
        <v>20300.420756000003</v>
      </c>
      <c r="I17" s="396">
        <v>23900</v>
      </c>
      <c r="J17" s="457">
        <v>0.29</v>
      </c>
      <c r="K17" s="434">
        <v>170</v>
      </c>
      <c r="L17" s="400"/>
    </row>
    <row r="18" spans="1:12" ht="13.5" customHeight="1" thickBot="1">
      <c r="A18" s="354"/>
      <c r="B18" s="353" t="s">
        <v>563</v>
      </c>
      <c r="C18" s="341" t="s">
        <v>14</v>
      </c>
      <c r="D18" s="460">
        <v>23884</v>
      </c>
      <c r="E18" s="378">
        <f t="shared" si="0"/>
        <v>26272.4</v>
      </c>
      <c r="F18" s="340">
        <v>18198</v>
      </c>
      <c r="G18" s="396">
        <f t="shared" si="1"/>
        <v>21494.764059999998</v>
      </c>
      <c r="H18" s="396">
        <f t="shared" si="2"/>
        <v>20300.420756000003</v>
      </c>
      <c r="I18" s="396">
        <v>23900</v>
      </c>
      <c r="J18" s="457">
        <v>0.29</v>
      </c>
      <c r="K18" s="434">
        <v>170</v>
      </c>
      <c r="L18" s="400"/>
    </row>
    <row r="19" spans="1:12" ht="13.5" customHeight="1" thickBot="1">
      <c r="A19" s="354"/>
      <c r="B19" s="353" t="s">
        <v>565</v>
      </c>
      <c r="C19" s="341" t="s">
        <v>14</v>
      </c>
      <c r="D19" s="460">
        <v>17609</v>
      </c>
      <c r="E19" s="378">
        <f t="shared" si="0"/>
        <v>19369.9</v>
      </c>
      <c r="F19" s="340">
        <v>13968</v>
      </c>
      <c r="G19" s="396">
        <f t="shared" si="1"/>
        <v>15847.483685</v>
      </c>
      <c r="H19" s="396">
        <f t="shared" si="2"/>
        <v>14966.928031000003</v>
      </c>
      <c r="I19" s="396">
        <v>17620</v>
      </c>
      <c r="J19" s="457">
        <v>0.262</v>
      </c>
      <c r="K19" s="434">
        <v>110</v>
      </c>
      <c r="L19" s="400"/>
    </row>
    <row r="20" spans="1:12" ht="13.5" customHeight="1" thickBot="1">
      <c r="A20" s="354"/>
      <c r="B20" s="353" t="s">
        <v>566</v>
      </c>
      <c r="C20" s="341" t="s">
        <v>14</v>
      </c>
      <c r="D20" s="460">
        <v>17609</v>
      </c>
      <c r="E20" s="378">
        <f t="shared" si="0"/>
        <v>19369.9</v>
      </c>
      <c r="F20" s="340">
        <v>13968</v>
      </c>
      <c r="G20" s="396">
        <f t="shared" si="1"/>
        <v>15847.483685</v>
      </c>
      <c r="H20" s="396">
        <f t="shared" si="2"/>
        <v>14966.928031000003</v>
      </c>
      <c r="I20" s="396">
        <v>17620</v>
      </c>
      <c r="J20" s="457">
        <v>0.262</v>
      </c>
      <c r="K20" s="434">
        <v>110</v>
      </c>
      <c r="L20" s="400"/>
    </row>
    <row r="21" spans="1:12" ht="13.5" customHeight="1">
      <c r="A21" s="347">
        <v>4</v>
      </c>
      <c r="B21" s="355" t="s">
        <v>564</v>
      </c>
      <c r="C21" s="376"/>
      <c r="D21" s="376"/>
      <c r="E21" s="376"/>
      <c r="F21" s="346"/>
      <c r="G21" s="409"/>
      <c r="H21" s="409"/>
      <c r="I21" s="409">
        <v>0</v>
      </c>
      <c r="J21" s="388"/>
      <c r="K21" s="435"/>
      <c r="L21" s="400"/>
    </row>
    <row r="22" spans="1:12" ht="13.5" customHeight="1" thickBot="1">
      <c r="A22" s="354"/>
      <c r="B22" s="353" t="s">
        <v>348</v>
      </c>
      <c r="C22" s="341" t="s">
        <v>14</v>
      </c>
      <c r="D22" s="460">
        <v>32616</v>
      </c>
      <c r="E22" s="378">
        <f t="shared" si="0"/>
        <v>35877.600000000006</v>
      </c>
      <c r="F22" s="340">
        <v>25620</v>
      </c>
      <c r="G22" s="396">
        <f t="shared" si="1"/>
        <v>29353.25844</v>
      </c>
      <c r="H22" s="396">
        <f t="shared" si="2"/>
        <v>27722.262744000007</v>
      </c>
      <c r="I22" s="396">
        <v>32630</v>
      </c>
      <c r="J22" s="457">
        <v>0.474</v>
      </c>
      <c r="K22" s="434">
        <v>220</v>
      </c>
      <c r="L22" s="400"/>
    </row>
    <row r="23" spans="1:12" ht="13.5" customHeight="1" thickBot="1">
      <c r="A23" s="354"/>
      <c r="B23" s="353" t="s">
        <v>330</v>
      </c>
      <c r="C23" s="341" t="s">
        <v>14</v>
      </c>
      <c r="D23" s="460">
        <v>32616</v>
      </c>
      <c r="E23" s="378">
        <f t="shared" si="0"/>
        <v>35877.600000000006</v>
      </c>
      <c r="F23" s="340">
        <v>25620</v>
      </c>
      <c r="G23" s="396">
        <f t="shared" si="1"/>
        <v>29353.25844</v>
      </c>
      <c r="H23" s="396">
        <f t="shared" si="2"/>
        <v>27722.262744000007</v>
      </c>
      <c r="I23" s="396">
        <v>32630</v>
      </c>
      <c r="J23" s="457">
        <v>0.474</v>
      </c>
      <c r="K23" s="434">
        <v>220</v>
      </c>
      <c r="L23" s="400"/>
    </row>
    <row r="24" spans="1:12" ht="13.5" customHeight="1" thickBot="1">
      <c r="A24" s="354"/>
      <c r="B24" s="352" t="s">
        <v>567</v>
      </c>
      <c r="C24" s="341" t="s">
        <v>14</v>
      </c>
      <c r="D24" s="460">
        <v>9070</v>
      </c>
      <c r="E24" s="378">
        <f t="shared" si="0"/>
        <v>9977</v>
      </c>
      <c r="F24" s="340">
        <v>7025</v>
      </c>
      <c r="G24" s="396">
        <f t="shared" si="1"/>
        <v>8162.6825499999995</v>
      </c>
      <c r="H24" s="396">
        <f t="shared" si="2"/>
        <v>7709.128130000001</v>
      </c>
      <c r="I24" s="396">
        <v>9080</v>
      </c>
      <c r="J24" s="457">
        <v>0.119</v>
      </c>
      <c r="K24" s="434">
        <v>63</v>
      </c>
      <c r="L24" s="400"/>
    </row>
    <row r="25" spans="1:11" s="400" customFormat="1" ht="13.5" customHeight="1" thickBot="1">
      <c r="A25" s="349"/>
      <c r="B25" s="356" t="s">
        <v>331</v>
      </c>
      <c r="C25" s="377" t="s">
        <v>14</v>
      </c>
      <c r="D25" s="460">
        <v>15018</v>
      </c>
      <c r="E25" s="378">
        <f t="shared" si="0"/>
        <v>16519.800000000003</v>
      </c>
      <c r="F25" s="340">
        <v>11796</v>
      </c>
      <c r="G25" s="396">
        <f t="shared" si="1"/>
        <v>13515.67437</v>
      </c>
      <c r="H25" s="396">
        <f t="shared" si="2"/>
        <v>12764.684262000004</v>
      </c>
      <c r="I25" s="396">
        <v>15030</v>
      </c>
      <c r="J25" s="389">
        <v>0.186</v>
      </c>
      <c r="K25" s="433">
        <v>95</v>
      </c>
    </row>
    <row r="26" spans="1:11" s="400" customFormat="1" ht="13.5" customHeight="1" thickBot="1">
      <c r="A26" s="349"/>
      <c r="B26" s="350" t="s">
        <v>568</v>
      </c>
      <c r="C26" s="377" t="s">
        <v>319</v>
      </c>
      <c r="D26" s="460">
        <v>2842</v>
      </c>
      <c r="E26" s="378">
        <f t="shared" si="0"/>
        <v>3126.2000000000003</v>
      </c>
      <c r="F26" s="340">
        <v>2166</v>
      </c>
      <c r="G26" s="396">
        <f t="shared" si="1"/>
        <v>2557.70053</v>
      </c>
      <c r="H26" s="396">
        <f t="shared" si="2"/>
        <v>2415.5834780000005</v>
      </c>
      <c r="I26" s="396">
        <v>2850</v>
      </c>
      <c r="J26" s="389">
        <v>0.024</v>
      </c>
      <c r="K26" s="433">
        <v>25</v>
      </c>
    </row>
    <row r="27" spans="1:11" s="400" customFormat="1" ht="13.5" customHeight="1" thickBot="1">
      <c r="A27" s="349"/>
      <c r="B27" s="350" t="s">
        <v>569</v>
      </c>
      <c r="C27" s="377" t="s">
        <v>319</v>
      </c>
      <c r="D27" s="460">
        <v>2842</v>
      </c>
      <c r="E27" s="378">
        <f t="shared" si="0"/>
        <v>3126.2000000000003</v>
      </c>
      <c r="F27" s="340">
        <v>2166</v>
      </c>
      <c r="G27" s="396">
        <f t="shared" si="1"/>
        <v>2557.70053</v>
      </c>
      <c r="H27" s="396">
        <f t="shared" si="2"/>
        <v>2415.5834780000005</v>
      </c>
      <c r="I27" s="396">
        <v>2850</v>
      </c>
      <c r="J27" s="389">
        <v>0.024</v>
      </c>
      <c r="K27" s="433">
        <v>25</v>
      </c>
    </row>
    <row r="28" spans="1:12" s="401" customFormat="1" ht="13.5" customHeight="1" thickBot="1">
      <c r="A28" s="347">
        <v>5</v>
      </c>
      <c r="B28" s="357" t="s">
        <v>337</v>
      </c>
      <c r="C28" s="380" t="s">
        <v>14</v>
      </c>
      <c r="D28" s="461">
        <v>35057</v>
      </c>
      <c r="E28" s="376">
        <f t="shared" si="0"/>
        <v>38562.700000000004</v>
      </c>
      <c r="F28" s="380"/>
      <c r="G28" s="409">
        <f t="shared" si="1"/>
        <v>31550.073005000002</v>
      </c>
      <c r="H28" s="409">
        <f t="shared" si="2"/>
        <v>29797.01266300001</v>
      </c>
      <c r="I28" s="409">
        <v>35060</v>
      </c>
      <c r="J28" s="388">
        <v>0.484</v>
      </c>
      <c r="K28" s="435">
        <v>260</v>
      </c>
      <c r="L28" s="400"/>
    </row>
    <row r="29" spans="1:12" s="401" customFormat="1" ht="13.5" customHeight="1" thickBot="1">
      <c r="A29" s="347">
        <v>6</v>
      </c>
      <c r="B29" s="357" t="s">
        <v>349</v>
      </c>
      <c r="C29" s="380" t="s">
        <v>319</v>
      </c>
      <c r="D29" s="461">
        <v>24834</v>
      </c>
      <c r="E29" s="376">
        <f t="shared" si="0"/>
        <v>27317.4</v>
      </c>
      <c r="F29" s="380"/>
      <c r="G29" s="409">
        <f t="shared" si="1"/>
        <v>22349.73081</v>
      </c>
      <c r="H29" s="409">
        <f t="shared" si="2"/>
        <v>21107.881806000005</v>
      </c>
      <c r="I29" s="409">
        <v>24840</v>
      </c>
      <c r="J29" s="388">
        <v>0.427</v>
      </c>
      <c r="K29" s="435">
        <v>229</v>
      </c>
      <c r="L29" s="400"/>
    </row>
    <row r="30" spans="1:12" s="401" customFormat="1" ht="13.5" customHeight="1" thickBot="1">
      <c r="A30" s="349"/>
      <c r="B30" s="358" t="s">
        <v>570</v>
      </c>
      <c r="C30" s="342" t="s">
        <v>319</v>
      </c>
      <c r="D30" s="460">
        <v>6043</v>
      </c>
      <c r="E30" s="378">
        <f t="shared" si="0"/>
        <v>6647.3</v>
      </c>
      <c r="F30" s="395"/>
      <c r="G30" s="396">
        <f t="shared" si="1"/>
        <v>5438.488495</v>
      </c>
      <c r="H30" s="396">
        <f t="shared" si="2"/>
        <v>5136.302237000001</v>
      </c>
      <c r="I30" s="396">
        <v>6050</v>
      </c>
      <c r="J30" s="390">
        <v>0.112</v>
      </c>
      <c r="K30" s="436">
        <v>60</v>
      </c>
      <c r="L30" s="400"/>
    </row>
    <row r="31" spans="1:12" s="401" customFormat="1" ht="13.5" customHeight="1" thickBot="1">
      <c r="A31" s="349"/>
      <c r="B31" s="358" t="s">
        <v>350</v>
      </c>
      <c r="C31" s="342" t="s">
        <v>319</v>
      </c>
      <c r="D31" s="460">
        <v>4106</v>
      </c>
      <c r="E31" s="378">
        <f t="shared" si="0"/>
        <v>4516.6</v>
      </c>
      <c r="F31" s="395"/>
      <c r="G31" s="396">
        <f t="shared" si="1"/>
        <v>3695.25629</v>
      </c>
      <c r="H31" s="396">
        <f t="shared" si="2"/>
        <v>3489.931654000001</v>
      </c>
      <c r="I31" s="396">
        <v>4120</v>
      </c>
      <c r="J31" s="390">
        <v>0.078</v>
      </c>
      <c r="K31" s="436">
        <v>42</v>
      </c>
      <c r="L31" s="400"/>
    </row>
    <row r="32" spans="1:12" s="401" customFormat="1" ht="13.5" customHeight="1" thickBot="1">
      <c r="A32" s="349"/>
      <c r="B32" s="358" t="s">
        <v>351</v>
      </c>
      <c r="C32" s="342" t="s">
        <v>319</v>
      </c>
      <c r="D32" s="462">
        <v>441</v>
      </c>
      <c r="E32" s="378">
        <f t="shared" si="0"/>
        <v>485.1</v>
      </c>
      <c r="F32" s="395"/>
      <c r="G32" s="396">
        <f t="shared" si="1"/>
        <v>396.884565</v>
      </c>
      <c r="H32" s="396">
        <f t="shared" si="2"/>
        <v>374.8319190000001</v>
      </c>
      <c r="I32" s="396">
        <v>460</v>
      </c>
      <c r="J32" s="390">
        <v>0.008</v>
      </c>
      <c r="K32" s="436">
        <v>4</v>
      </c>
      <c r="L32" s="400"/>
    </row>
    <row r="33" spans="1:12" s="401" customFormat="1" ht="13.5" customHeight="1" thickBot="1">
      <c r="A33" s="349"/>
      <c r="B33" s="358" t="s">
        <v>352</v>
      </c>
      <c r="C33" s="342" t="s">
        <v>319</v>
      </c>
      <c r="D33" s="460">
        <v>5542</v>
      </c>
      <c r="E33" s="378">
        <f t="shared" si="0"/>
        <v>6096.200000000001</v>
      </c>
      <c r="F33" s="395"/>
      <c r="G33" s="396">
        <f t="shared" si="1"/>
        <v>4987.60603</v>
      </c>
      <c r="H33" s="396">
        <f t="shared" si="2"/>
        <v>4710.472778000001</v>
      </c>
      <c r="I33" s="396">
        <v>5550</v>
      </c>
      <c r="J33" s="390">
        <v>0.086</v>
      </c>
      <c r="K33" s="436">
        <v>46</v>
      </c>
      <c r="L33" s="400"/>
    </row>
    <row r="34" spans="1:11" s="400" customFormat="1" ht="13.5" customHeight="1" thickBot="1">
      <c r="A34" s="349"/>
      <c r="B34" s="358" t="s">
        <v>353</v>
      </c>
      <c r="C34" s="342" t="s">
        <v>319</v>
      </c>
      <c r="D34" s="460">
        <v>8702</v>
      </c>
      <c r="E34" s="378">
        <f t="shared" si="0"/>
        <v>9572.2</v>
      </c>
      <c r="F34" s="340">
        <v>13707</v>
      </c>
      <c r="G34" s="396">
        <f t="shared" si="1"/>
        <v>7831.49543</v>
      </c>
      <c r="H34" s="396">
        <f t="shared" si="2"/>
        <v>7396.343218000002</v>
      </c>
      <c r="I34" s="396">
        <v>8720</v>
      </c>
      <c r="J34" s="390">
        <v>0.143</v>
      </c>
      <c r="K34" s="436">
        <v>77</v>
      </c>
    </row>
    <row r="35" spans="1:11" s="400" customFormat="1" ht="13.5" customHeight="1" thickBot="1">
      <c r="A35" s="347">
        <v>7</v>
      </c>
      <c r="B35" s="357" t="s">
        <v>334</v>
      </c>
      <c r="C35" s="380" t="s">
        <v>319</v>
      </c>
      <c r="D35" s="461">
        <v>16931</v>
      </c>
      <c r="E35" s="376">
        <f t="shared" si="0"/>
        <v>18624.100000000002</v>
      </c>
      <c r="F35" s="398"/>
      <c r="G35" s="409">
        <f>E35*81.815%</f>
        <v>15237.307415000001</v>
      </c>
      <c r="H35" s="409">
        <f>E35*77.269%</f>
        <v>14390.655829000003</v>
      </c>
      <c r="I35" s="409">
        <v>18640</v>
      </c>
      <c r="J35" s="388">
        <v>0.371</v>
      </c>
      <c r="K35" s="435">
        <v>197</v>
      </c>
    </row>
    <row r="36" spans="1:12" s="402" customFormat="1" ht="13.5" customHeight="1" thickBot="1">
      <c r="A36" s="347">
        <v>8</v>
      </c>
      <c r="B36" s="348" t="s">
        <v>325</v>
      </c>
      <c r="C36" s="376" t="s">
        <v>319</v>
      </c>
      <c r="D36" s="461">
        <v>21186</v>
      </c>
      <c r="E36" s="376">
        <f t="shared" si="0"/>
        <v>23304.600000000002</v>
      </c>
      <c r="F36" s="346"/>
      <c r="G36" s="409">
        <f t="shared" si="1"/>
        <v>19066.65849</v>
      </c>
      <c r="H36" s="409">
        <f t="shared" si="2"/>
        <v>18007.231374000003</v>
      </c>
      <c r="I36" s="409">
        <v>23310</v>
      </c>
      <c r="J36" s="388">
        <v>0.322</v>
      </c>
      <c r="K36" s="435">
        <v>173</v>
      </c>
      <c r="L36" s="400"/>
    </row>
    <row r="37" spans="1:12" s="401" customFormat="1" ht="13.5" customHeight="1" thickBot="1">
      <c r="A37" s="411">
        <v>9</v>
      </c>
      <c r="B37" s="360" t="s">
        <v>494</v>
      </c>
      <c r="C37" s="380" t="s">
        <v>319</v>
      </c>
      <c r="D37" s="461">
        <v>23946</v>
      </c>
      <c r="E37" s="376">
        <f t="shared" si="0"/>
        <v>26340.600000000002</v>
      </c>
      <c r="F37" s="380"/>
      <c r="G37" s="409">
        <f t="shared" si="1"/>
        <v>21550.56189</v>
      </c>
      <c r="H37" s="409">
        <f t="shared" si="2"/>
        <v>20353.118214000006</v>
      </c>
      <c r="I37" s="409">
        <v>23950</v>
      </c>
      <c r="J37" s="388">
        <v>0.361</v>
      </c>
      <c r="K37" s="435">
        <v>193</v>
      </c>
      <c r="L37" s="400"/>
    </row>
    <row r="38" spans="1:12" s="401" customFormat="1" ht="13.5" customHeight="1">
      <c r="A38" s="411">
        <v>10</v>
      </c>
      <c r="B38" s="360" t="s">
        <v>498</v>
      </c>
      <c r="C38" s="380"/>
      <c r="D38" s="380"/>
      <c r="E38" s="380"/>
      <c r="F38" s="380"/>
      <c r="G38" s="409"/>
      <c r="H38" s="409"/>
      <c r="I38" s="409">
        <v>0</v>
      </c>
      <c r="J38" s="388"/>
      <c r="K38" s="435" t="s">
        <v>5</v>
      </c>
      <c r="L38" s="400"/>
    </row>
    <row r="39" spans="1:12" s="401" customFormat="1" ht="13.5" customHeight="1" thickBot="1">
      <c r="A39" s="415"/>
      <c r="B39" s="420" t="s">
        <v>499</v>
      </c>
      <c r="C39" s="416" t="s">
        <v>14</v>
      </c>
      <c r="D39" s="460">
        <v>8716</v>
      </c>
      <c r="E39" s="378">
        <f t="shared" si="0"/>
        <v>9587.6</v>
      </c>
      <c r="F39" s="395"/>
      <c r="G39" s="396">
        <f t="shared" si="1"/>
        <v>7844.09494</v>
      </c>
      <c r="H39" s="396">
        <f t="shared" si="2"/>
        <v>7408.242644000001</v>
      </c>
      <c r="I39" s="396">
        <v>9170</v>
      </c>
      <c r="J39" s="457">
        <v>0.117</v>
      </c>
      <c r="K39" s="434">
        <v>62.7</v>
      </c>
      <c r="L39" s="400"/>
    </row>
    <row r="40" spans="1:12" s="401" customFormat="1" ht="13.5" customHeight="1" thickBot="1">
      <c r="A40" s="415"/>
      <c r="B40" s="420" t="s">
        <v>501</v>
      </c>
      <c r="C40" s="416" t="s">
        <v>14</v>
      </c>
      <c r="D40" s="460">
        <v>5759</v>
      </c>
      <c r="E40" s="378">
        <f t="shared" si="0"/>
        <v>6334.900000000001</v>
      </c>
      <c r="F40" s="395"/>
      <c r="G40" s="396">
        <f t="shared" si="1"/>
        <v>5182.898435</v>
      </c>
      <c r="H40" s="396">
        <f t="shared" si="2"/>
        <v>4894.913881000001</v>
      </c>
      <c r="I40" s="396">
        <v>6660</v>
      </c>
      <c r="J40" s="457">
        <v>0.077</v>
      </c>
      <c r="K40" s="434">
        <v>41.3</v>
      </c>
      <c r="L40" s="400"/>
    </row>
    <row r="41" spans="1:12" s="401" customFormat="1" ht="13.5" customHeight="1" thickBot="1">
      <c r="A41" s="415"/>
      <c r="B41" s="420" t="s">
        <v>503</v>
      </c>
      <c r="C41" s="416" t="s">
        <v>14</v>
      </c>
      <c r="D41" s="460">
        <v>6272</v>
      </c>
      <c r="E41" s="378">
        <f t="shared" si="0"/>
        <v>6899.200000000001</v>
      </c>
      <c r="F41" s="395"/>
      <c r="G41" s="396">
        <f t="shared" si="1"/>
        <v>5644.5804800000005</v>
      </c>
      <c r="H41" s="396">
        <f t="shared" si="2"/>
        <v>5330.9428480000015</v>
      </c>
      <c r="I41" s="396">
        <v>6590</v>
      </c>
      <c r="J41" s="457">
        <v>0.111</v>
      </c>
      <c r="K41" s="434">
        <v>59.5</v>
      </c>
      <c r="L41" s="400"/>
    </row>
    <row r="42" spans="1:11" s="400" customFormat="1" ht="13.5" customHeight="1" thickBot="1">
      <c r="A42" s="415"/>
      <c r="B42" s="420" t="s">
        <v>505</v>
      </c>
      <c r="C42" s="416" t="s">
        <v>14</v>
      </c>
      <c r="D42" s="460">
        <v>6674</v>
      </c>
      <c r="E42" s="378">
        <f t="shared" si="0"/>
        <v>7341.400000000001</v>
      </c>
      <c r="F42" s="392"/>
      <c r="G42" s="396">
        <f t="shared" si="1"/>
        <v>6006.36641</v>
      </c>
      <c r="H42" s="396">
        <f t="shared" si="2"/>
        <v>5672.626366000001</v>
      </c>
      <c r="I42" s="396">
        <v>7020</v>
      </c>
      <c r="J42" s="457">
        <v>0.088</v>
      </c>
      <c r="K42" s="434">
        <v>47.2</v>
      </c>
    </row>
    <row r="43" spans="1:11" s="400" customFormat="1" ht="13.5" customHeight="1" thickBot="1">
      <c r="A43" s="415"/>
      <c r="B43" s="420" t="s">
        <v>507</v>
      </c>
      <c r="C43" s="416" t="s">
        <v>14</v>
      </c>
      <c r="D43" s="462">
        <v>737</v>
      </c>
      <c r="E43" s="378">
        <f t="shared" si="0"/>
        <v>810.7</v>
      </c>
      <c r="F43" s="392"/>
      <c r="G43" s="396">
        <f t="shared" si="1"/>
        <v>663.2742049999999</v>
      </c>
      <c r="H43" s="396">
        <f t="shared" si="2"/>
        <v>626.4197830000002</v>
      </c>
      <c r="I43" s="396">
        <v>860</v>
      </c>
      <c r="J43" s="457">
        <v>0.011</v>
      </c>
      <c r="K43" s="434">
        <v>5.9</v>
      </c>
    </row>
    <row r="44" spans="1:11" s="400" customFormat="1" ht="13.5" customHeight="1">
      <c r="A44" s="411">
        <v>11</v>
      </c>
      <c r="B44" s="360" t="s">
        <v>531</v>
      </c>
      <c r="C44" s="380"/>
      <c r="D44" s="380"/>
      <c r="E44" s="380"/>
      <c r="F44" s="346"/>
      <c r="G44" s="409"/>
      <c r="H44" s="409"/>
      <c r="I44" s="409">
        <v>0</v>
      </c>
      <c r="J44" s="388"/>
      <c r="K44" s="435"/>
    </row>
    <row r="45" spans="1:11" s="400" customFormat="1" ht="13.5" customHeight="1" thickBot="1">
      <c r="A45" s="415"/>
      <c r="B45" s="415" t="s">
        <v>516</v>
      </c>
      <c r="C45" s="457" t="s">
        <v>532</v>
      </c>
      <c r="D45" s="460">
        <v>17503</v>
      </c>
      <c r="E45" s="378">
        <f t="shared" si="0"/>
        <v>19253.300000000003</v>
      </c>
      <c r="F45" s="340">
        <v>24464</v>
      </c>
      <c r="G45" s="396">
        <f t="shared" si="1"/>
        <v>15752.087395</v>
      </c>
      <c r="H45" s="396">
        <f t="shared" si="2"/>
        <v>14876.832377000004</v>
      </c>
      <c r="I45" s="396">
        <v>17510</v>
      </c>
      <c r="J45" s="457">
        <v>0.153</v>
      </c>
      <c r="K45" s="434">
        <v>82</v>
      </c>
    </row>
    <row r="46" spans="1:11" s="400" customFormat="1" ht="13.5" customHeight="1" thickBot="1">
      <c r="A46" s="415"/>
      <c r="B46" s="415" t="s">
        <v>517</v>
      </c>
      <c r="C46" s="457" t="s">
        <v>532</v>
      </c>
      <c r="D46" s="460">
        <v>12939</v>
      </c>
      <c r="E46" s="378">
        <f t="shared" si="0"/>
        <v>14232.900000000001</v>
      </c>
      <c r="F46" s="340">
        <v>24464</v>
      </c>
      <c r="G46" s="396">
        <f t="shared" si="1"/>
        <v>11644.647135000001</v>
      </c>
      <c r="H46" s="396">
        <f t="shared" si="2"/>
        <v>10997.619501000003</v>
      </c>
      <c r="I46" s="396">
        <v>12940</v>
      </c>
      <c r="J46" s="457">
        <v>0.113</v>
      </c>
      <c r="K46" s="434">
        <v>60.6</v>
      </c>
    </row>
    <row r="47" spans="1:11" s="400" customFormat="1" ht="13.5" customHeight="1" thickBot="1">
      <c r="A47" s="415"/>
      <c r="B47" s="415" t="s">
        <v>533</v>
      </c>
      <c r="C47" s="457" t="s">
        <v>532</v>
      </c>
      <c r="D47" s="460">
        <v>1026</v>
      </c>
      <c r="E47" s="378">
        <f t="shared" si="0"/>
        <v>1128.6000000000001</v>
      </c>
      <c r="F47" s="392"/>
      <c r="G47" s="396">
        <f t="shared" si="1"/>
        <v>923.36409</v>
      </c>
      <c r="H47" s="396">
        <f t="shared" si="2"/>
        <v>872.0579340000003</v>
      </c>
      <c r="I47" s="396">
        <v>1030</v>
      </c>
      <c r="J47" s="457">
        <v>0.016</v>
      </c>
      <c r="K47" s="434">
        <v>8.6</v>
      </c>
    </row>
    <row r="48" spans="1:11" s="400" customFormat="1" ht="13.5" customHeight="1" thickBot="1">
      <c r="A48" s="415"/>
      <c r="B48" s="415" t="s">
        <v>518</v>
      </c>
      <c r="C48" s="457" t="s">
        <v>532</v>
      </c>
      <c r="D48" s="460">
        <v>9106</v>
      </c>
      <c r="E48" s="378">
        <f t="shared" si="0"/>
        <v>10016.6</v>
      </c>
      <c r="F48" s="392">
        <v>7835</v>
      </c>
      <c r="G48" s="396">
        <f t="shared" si="1"/>
        <v>8195.08129</v>
      </c>
      <c r="H48" s="396">
        <f t="shared" si="2"/>
        <v>7739.726654000001</v>
      </c>
      <c r="I48" s="396">
        <v>9110</v>
      </c>
      <c r="J48" s="457">
        <v>0.099</v>
      </c>
      <c r="K48" s="434">
        <v>53.1</v>
      </c>
    </row>
    <row r="49" spans="1:11" s="400" customFormat="1" ht="13.5" customHeight="1" thickBot="1">
      <c r="A49" s="415"/>
      <c r="B49" s="415" t="s">
        <v>519</v>
      </c>
      <c r="C49" s="457" t="s">
        <v>532</v>
      </c>
      <c r="D49" s="460">
        <v>8726</v>
      </c>
      <c r="E49" s="378">
        <f t="shared" si="0"/>
        <v>9598.6</v>
      </c>
      <c r="F49" s="392">
        <v>11649</v>
      </c>
      <c r="G49" s="396">
        <f t="shared" si="1"/>
        <v>7853.09459</v>
      </c>
      <c r="H49" s="396">
        <f t="shared" si="2"/>
        <v>7416.742234000001</v>
      </c>
      <c r="I49" s="396">
        <v>8730</v>
      </c>
      <c r="J49" s="457">
        <v>0.086</v>
      </c>
      <c r="K49" s="434">
        <v>46.1</v>
      </c>
    </row>
    <row r="50" spans="1:11" s="400" customFormat="1" ht="13.5" customHeight="1" thickBot="1">
      <c r="A50" s="415"/>
      <c r="B50" s="415" t="s">
        <v>520</v>
      </c>
      <c r="C50" s="457" t="s">
        <v>532</v>
      </c>
      <c r="D50" s="460">
        <v>10524</v>
      </c>
      <c r="E50" s="378">
        <f t="shared" si="0"/>
        <v>11576.400000000001</v>
      </c>
      <c r="F50" s="392"/>
      <c r="G50" s="396">
        <f t="shared" si="1"/>
        <v>9471.231660000001</v>
      </c>
      <c r="H50" s="396">
        <f t="shared" si="2"/>
        <v>8944.968516000003</v>
      </c>
      <c r="I50" s="396">
        <v>10530</v>
      </c>
      <c r="J50" s="457">
        <v>0.97</v>
      </c>
      <c r="K50" s="434">
        <v>52</v>
      </c>
    </row>
    <row r="51" spans="1:11" s="400" customFormat="1" ht="13.5" customHeight="1" thickBot="1">
      <c r="A51" s="415"/>
      <c r="B51" s="415" t="s">
        <v>521</v>
      </c>
      <c r="C51" s="457" t="s">
        <v>532</v>
      </c>
      <c r="D51" s="460">
        <v>5127</v>
      </c>
      <c r="E51" s="378">
        <f t="shared" si="0"/>
        <v>5639.700000000001</v>
      </c>
      <c r="F51" s="392">
        <v>11123</v>
      </c>
      <c r="G51" s="396">
        <f t="shared" si="1"/>
        <v>4614.120555</v>
      </c>
      <c r="H51" s="396">
        <f t="shared" si="2"/>
        <v>4357.739793000002</v>
      </c>
      <c r="I51" s="396">
        <v>5130</v>
      </c>
      <c r="J51" s="457">
        <v>0.072</v>
      </c>
      <c r="K51" s="434">
        <v>39</v>
      </c>
    </row>
    <row r="52" spans="1:11" s="400" customFormat="1" ht="13.5" customHeight="1" thickBot="1">
      <c r="A52" s="415"/>
      <c r="B52" s="415" t="s">
        <v>522</v>
      </c>
      <c r="C52" s="457" t="s">
        <v>532</v>
      </c>
      <c r="D52" s="460">
        <v>9859</v>
      </c>
      <c r="E52" s="378">
        <f t="shared" si="0"/>
        <v>10844.900000000001</v>
      </c>
      <c r="F52" s="392">
        <v>4341</v>
      </c>
      <c r="G52" s="396">
        <f t="shared" si="1"/>
        <v>8872.754935</v>
      </c>
      <c r="H52" s="396">
        <f t="shared" si="2"/>
        <v>8379.745781000001</v>
      </c>
      <c r="I52" s="396">
        <v>9860</v>
      </c>
      <c r="J52" s="457">
        <v>0.092</v>
      </c>
      <c r="K52" s="434">
        <v>49</v>
      </c>
    </row>
    <row r="53" spans="1:11" s="400" customFormat="1" ht="13.5" customHeight="1">
      <c r="A53" s="347">
        <v>12</v>
      </c>
      <c r="B53" s="360" t="s">
        <v>550</v>
      </c>
      <c r="C53" s="360"/>
      <c r="D53" s="360"/>
      <c r="E53" s="360"/>
      <c r="F53" s="360"/>
      <c r="G53" s="360"/>
      <c r="H53" s="360"/>
      <c r="I53" s="360">
        <v>0</v>
      </c>
      <c r="J53" s="360"/>
      <c r="K53" s="451"/>
    </row>
    <row r="54" spans="1:11" s="400" customFormat="1" ht="13.5" customHeight="1" thickBot="1">
      <c r="A54" s="415"/>
      <c r="B54" s="415" t="s">
        <v>523</v>
      </c>
      <c r="C54" s="416" t="s">
        <v>319</v>
      </c>
      <c r="D54" s="460">
        <v>11849</v>
      </c>
      <c r="E54" s="378">
        <f t="shared" si="0"/>
        <v>13033.900000000001</v>
      </c>
      <c r="F54" s="392"/>
      <c r="G54" s="396">
        <f aca="true" t="shared" si="3" ref="G54:G61">E54*81.815%</f>
        <v>10663.685285</v>
      </c>
      <c r="H54" s="396">
        <f aca="true" t="shared" si="4" ref="H54:H61">E54*77.269%</f>
        <v>10071.164191000002</v>
      </c>
      <c r="I54" s="396">
        <v>11850</v>
      </c>
      <c r="J54" s="457">
        <v>0.155</v>
      </c>
      <c r="K54" s="434">
        <v>83.1</v>
      </c>
    </row>
    <row r="55" spans="1:11" s="400" customFormat="1" ht="13.5" customHeight="1" thickBot="1">
      <c r="A55" s="415"/>
      <c r="B55" s="415" t="s">
        <v>524</v>
      </c>
      <c r="C55" s="416" t="s">
        <v>319</v>
      </c>
      <c r="D55" s="460">
        <v>9501</v>
      </c>
      <c r="E55" s="378">
        <f t="shared" si="0"/>
        <v>10451.1</v>
      </c>
      <c r="F55" s="392"/>
      <c r="G55" s="396">
        <f t="shared" si="3"/>
        <v>8550.567465</v>
      </c>
      <c r="H55" s="396">
        <f t="shared" si="4"/>
        <v>8075.460459000002</v>
      </c>
      <c r="I55" s="396">
        <v>9510</v>
      </c>
      <c r="J55" s="457">
        <v>0.114</v>
      </c>
      <c r="K55" s="434">
        <v>61.1</v>
      </c>
    </row>
    <row r="56" spans="1:11" s="400" customFormat="1" ht="13.5" customHeight="1" thickBot="1">
      <c r="A56" s="415"/>
      <c r="B56" s="415" t="s">
        <v>525</v>
      </c>
      <c r="C56" s="416" t="s">
        <v>319</v>
      </c>
      <c r="D56" s="460">
        <v>1015</v>
      </c>
      <c r="E56" s="378">
        <f t="shared" si="0"/>
        <v>1116.5</v>
      </c>
      <c r="F56" s="392"/>
      <c r="G56" s="396">
        <f t="shared" si="3"/>
        <v>913.4644749999999</v>
      </c>
      <c r="H56" s="396">
        <f t="shared" si="4"/>
        <v>862.7083850000001</v>
      </c>
      <c r="I56" s="396">
        <v>1020</v>
      </c>
      <c r="J56" s="457">
        <v>0.016</v>
      </c>
      <c r="K56" s="434">
        <v>8.6</v>
      </c>
    </row>
    <row r="57" spans="1:11" s="400" customFormat="1" ht="13.5" customHeight="1" thickBot="1">
      <c r="A57" s="415"/>
      <c r="B57" s="415" t="s">
        <v>526</v>
      </c>
      <c r="C57" s="416" t="s">
        <v>319</v>
      </c>
      <c r="D57" s="460">
        <v>8115</v>
      </c>
      <c r="E57" s="378">
        <f t="shared" si="0"/>
        <v>8926.5</v>
      </c>
      <c r="F57" s="392"/>
      <c r="G57" s="396">
        <f t="shared" si="3"/>
        <v>7303.215974999999</v>
      </c>
      <c r="H57" s="396">
        <f t="shared" si="4"/>
        <v>6897.417285</v>
      </c>
      <c r="I57" s="396">
        <v>8120</v>
      </c>
      <c r="J57" s="457">
        <v>0.101</v>
      </c>
      <c r="K57" s="434">
        <v>54</v>
      </c>
    </row>
    <row r="58" spans="1:11" s="400" customFormat="1" ht="13.5" customHeight="1" thickBot="1">
      <c r="A58" s="415"/>
      <c r="B58" s="415" t="s">
        <v>529</v>
      </c>
      <c r="C58" s="416" t="s">
        <v>319</v>
      </c>
      <c r="D58" s="460">
        <v>5127</v>
      </c>
      <c r="E58" s="378">
        <f t="shared" si="0"/>
        <v>5639.700000000001</v>
      </c>
      <c r="F58" s="392"/>
      <c r="G58" s="396">
        <f t="shared" si="3"/>
        <v>4614.120555</v>
      </c>
      <c r="H58" s="396">
        <f t="shared" si="4"/>
        <v>4357.739793000002</v>
      </c>
      <c r="I58" s="396">
        <v>5130</v>
      </c>
      <c r="J58" s="457">
        <v>0.073</v>
      </c>
      <c r="K58" s="434">
        <v>39</v>
      </c>
    </row>
    <row r="59" spans="1:11" s="400" customFormat="1" ht="13.5" customHeight="1" thickBot="1">
      <c r="A59" s="415"/>
      <c r="B59" s="415" t="s">
        <v>527</v>
      </c>
      <c r="C59" s="416" t="s">
        <v>319</v>
      </c>
      <c r="D59" s="460">
        <v>6645</v>
      </c>
      <c r="E59" s="378">
        <f t="shared" si="0"/>
        <v>7309.500000000001</v>
      </c>
      <c r="F59" s="392"/>
      <c r="G59" s="396">
        <f t="shared" si="3"/>
        <v>5980.267425</v>
      </c>
      <c r="H59" s="396">
        <f t="shared" si="4"/>
        <v>5647.977555000001</v>
      </c>
      <c r="I59" s="396">
        <v>6650</v>
      </c>
      <c r="J59" s="457">
        <v>0.089</v>
      </c>
      <c r="K59" s="434">
        <v>47.7</v>
      </c>
    </row>
    <row r="60" spans="1:11" s="400" customFormat="1" ht="13.5" customHeight="1" thickBot="1">
      <c r="A60" s="415"/>
      <c r="B60" s="415" t="s">
        <v>528</v>
      </c>
      <c r="C60" s="416" t="s">
        <v>319</v>
      </c>
      <c r="D60" s="460">
        <v>7597</v>
      </c>
      <c r="E60" s="378">
        <f t="shared" si="0"/>
        <v>8356.7</v>
      </c>
      <c r="F60" s="392"/>
      <c r="G60" s="396">
        <f t="shared" si="3"/>
        <v>6837.034105</v>
      </c>
      <c r="H60" s="396">
        <f t="shared" si="4"/>
        <v>6457.138523000001</v>
      </c>
      <c r="I60" s="396">
        <v>7600</v>
      </c>
      <c r="J60" s="457">
        <v>0.121</v>
      </c>
      <c r="K60" s="434">
        <v>64.9</v>
      </c>
    </row>
    <row r="61" spans="1:11" s="400" customFormat="1" ht="13.5" customHeight="1" thickBot="1">
      <c r="A61" s="415"/>
      <c r="B61" s="415" t="s">
        <v>530</v>
      </c>
      <c r="C61" s="416" t="s">
        <v>319</v>
      </c>
      <c r="D61" s="460">
        <v>7777</v>
      </c>
      <c r="E61" s="378">
        <f aca="true" t="shared" si="5" ref="E61:E123">D61*1.1</f>
        <v>8554.7</v>
      </c>
      <c r="F61" s="392"/>
      <c r="G61" s="396">
        <f t="shared" si="3"/>
        <v>6999.027805</v>
      </c>
      <c r="H61" s="396">
        <f t="shared" si="4"/>
        <v>6610.131143000001</v>
      </c>
      <c r="I61" s="396">
        <v>7780</v>
      </c>
      <c r="J61" s="457">
        <v>0.104</v>
      </c>
      <c r="K61" s="434">
        <v>55.8</v>
      </c>
    </row>
    <row r="62" spans="1:11" s="400" customFormat="1" ht="13.5" customHeight="1" thickBot="1">
      <c r="A62" s="347">
        <v>13</v>
      </c>
      <c r="B62" s="348" t="s">
        <v>553</v>
      </c>
      <c r="C62" s="376" t="s">
        <v>319</v>
      </c>
      <c r="D62" s="461">
        <v>27165</v>
      </c>
      <c r="E62" s="376">
        <f t="shared" si="5"/>
        <v>29881.500000000004</v>
      </c>
      <c r="F62" s="398">
        <v>3013</v>
      </c>
      <c r="G62" s="409">
        <f t="shared" si="1"/>
        <v>24447.549225000002</v>
      </c>
      <c r="H62" s="409">
        <f t="shared" si="2"/>
        <v>23089.136235000005</v>
      </c>
      <c r="I62" s="409">
        <v>29890</v>
      </c>
      <c r="J62" s="388">
        <v>0.416</v>
      </c>
      <c r="K62" s="435">
        <v>325</v>
      </c>
    </row>
    <row r="63" spans="1:11" s="400" customFormat="1" ht="13.5" customHeight="1" thickBot="1">
      <c r="A63" s="347">
        <v>14</v>
      </c>
      <c r="B63" s="348" t="s">
        <v>26</v>
      </c>
      <c r="C63" s="376" t="s">
        <v>319</v>
      </c>
      <c r="D63" s="461">
        <v>25449</v>
      </c>
      <c r="E63" s="376">
        <f t="shared" si="5"/>
        <v>27993.9</v>
      </c>
      <c r="F63" s="398">
        <v>829</v>
      </c>
      <c r="G63" s="409">
        <f t="shared" si="1"/>
        <v>22903.209285</v>
      </c>
      <c r="H63" s="409">
        <f t="shared" si="2"/>
        <v>21630.606591000003</v>
      </c>
      <c r="I63" s="409">
        <v>25460</v>
      </c>
      <c r="J63" s="388">
        <v>0.578</v>
      </c>
      <c r="K63" s="435">
        <v>310</v>
      </c>
    </row>
    <row r="64" spans="1:11" s="400" customFormat="1" ht="13.5" customHeight="1" thickBot="1">
      <c r="A64" s="349"/>
      <c r="B64" s="422" t="s">
        <v>27</v>
      </c>
      <c r="C64" s="342" t="s">
        <v>319</v>
      </c>
      <c r="D64" s="460">
        <v>2834</v>
      </c>
      <c r="E64" s="378">
        <f t="shared" si="5"/>
        <v>3117.4</v>
      </c>
      <c r="F64" s="392"/>
      <c r="G64" s="396">
        <f t="shared" si="1"/>
        <v>2550.50081</v>
      </c>
      <c r="H64" s="396">
        <f t="shared" si="2"/>
        <v>2408.7838060000004</v>
      </c>
      <c r="I64" s="396">
        <v>2840</v>
      </c>
      <c r="J64" s="390">
        <v>0.075</v>
      </c>
      <c r="K64" s="436">
        <v>40.2</v>
      </c>
    </row>
    <row r="65" spans="1:11" s="400" customFormat="1" ht="13.5" customHeight="1" thickBot="1">
      <c r="A65" s="347">
        <v>15</v>
      </c>
      <c r="B65" s="348" t="s">
        <v>359</v>
      </c>
      <c r="C65" s="376" t="s">
        <v>319</v>
      </c>
      <c r="D65" s="461">
        <v>21997</v>
      </c>
      <c r="E65" s="376">
        <f t="shared" si="5"/>
        <v>24196.7</v>
      </c>
      <c r="F65" s="398"/>
      <c r="G65" s="409">
        <f t="shared" si="1"/>
        <v>19796.530104999998</v>
      </c>
      <c r="H65" s="409">
        <f t="shared" si="2"/>
        <v>18696.548123000004</v>
      </c>
      <c r="I65" s="409">
        <v>22000</v>
      </c>
      <c r="J65" s="388">
        <v>0.471</v>
      </c>
      <c r="K65" s="435">
        <v>270</v>
      </c>
    </row>
    <row r="66" spans="1:11" s="400" customFormat="1" ht="13.5" customHeight="1" thickBot="1">
      <c r="A66" s="347">
        <v>16</v>
      </c>
      <c r="B66" s="348" t="s">
        <v>360</v>
      </c>
      <c r="C66" s="376" t="s">
        <v>319</v>
      </c>
      <c r="D66" s="461">
        <v>24442</v>
      </c>
      <c r="E66" s="376">
        <f t="shared" si="5"/>
        <v>26886.2</v>
      </c>
      <c r="F66" s="380"/>
      <c r="G66" s="409">
        <f t="shared" si="1"/>
        <v>21996.944529999997</v>
      </c>
      <c r="H66" s="409">
        <f t="shared" si="2"/>
        <v>20774.697878000003</v>
      </c>
      <c r="I66" s="409">
        <v>24460</v>
      </c>
      <c r="J66" s="388">
        <v>0.497</v>
      </c>
      <c r="K66" s="435">
        <v>310</v>
      </c>
    </row>
    <row r="67" spans="1:11" s="400" customFormat="1" ht="13.5" customHeight="1" thickBot="1">
      <c r="A67" s="349"/>
      <c r="B67" s="352" t="s">
        <v>361</v>
      </c>
      <c r="C67" s="378" t="s">
        <v>319</v>
      </c>
      <c r="D67" s="460">
        <v>24442</v>
      </c>
      <c r="E67" s="378">
        <f t="shared" si="5"/>
        <v>26886.2</v>
      </c>
      <c r="F67" s="340">
        <v>27426</v>
      </c>
      <c r="G67" s="396">
        <f t="shared" si="1"/>
        <v>21996.944529999997</v>
      </c>
      <c r="H67" s="396">
        <f t="shared" si="2"/>
        <v>20774.697878000003</v>
      </c>
      <c r="I67" s="396">
        <v>24460</v>
      </c>
      <c r="J67" s="389">
        <v>0.497</v>
      </c>
      <c r="K67" s="433">
        <v>310</v>
      </c>
    </row>
    <row r="68" spans="1:11" s="400" customFormat="1" ht="13.5" customHeight="1" thickBot="1">
      <c r="A68" s="347">
        <v>17</v>
      </c>
      <c r="B68" s="348" t="s">
        <v>362</v>
      </c>
      <c r="C68" s="376" t="s">
        <v>14</v>
      </c>
      <c r="D68" s="461">
        <v>37417</v>
      </c>
      <c r="E68" s="376">
        <f t="shared" si="5"/>
        <v>41158.700000000004</v>
      </c>
      <c r="F68" s="346">
        <v>28508</v>
      </c>
      <c r="G68" s="409">
        <f t="shared" si="1"/>
        <v>33673.990405000004</v>
      </c>
      <c r="H68" s="409">
        <f t="shared" si="2"/>
        <v>31802.91590300001</v>
      </c>
      <c r="I68" s="409">
        <v>37430</v>
      </c>
      <c r="J68" s="388">
        <v>0.523</v>
      </c>
      <c r="K68" s="435">
        <v>320</v>
      </c>
    </row>
    <row r="69" spans="1:11" s="400" customFormat="1" ht="13.5" customHeight="1" thickBot="1">
      <c r="A69" s="347">
        <v>18</v>
      </c>
      <c r="B69" s="355" t="s">
        <v>554</v>
      </c>
      <c r="C69" s="376" t="s">
        <v>319</v>
      </c>
      <c r="D69" s="461">
        <v>29951</v>
      </c>
      <c r="E69" s="376">
        <f t="shared" si="5"/>
        <v>32946.100000000006</v>
      </c>
      <c r="F69" s="346">
        <v>26149</v>
      </c>
      <c r="G69" s="409">
        <f t="shared" si="1"/>
        <v>26954.851715000004</v>
      </c>
      <c r="H69" s="409">
        <f t="shared" si="2"/>
        <v>25457.122009000006</v>
      </c>
      <c r="I69" s="409">
        <v>32960</v>
      </c>
      <c r="J69" s="388">
        <v>0.515</v>
      </c>
      <c r="K69" s="435">
        <v>310</v>
      </c>
    </row>
    <row r="70" spans="1:11" s="400" customFormat="1" ht="13.5" customHeight="1" thickBot="1">
      <c r="A70" s="349"/>
      <c r="B70" s="358" t="s">
        <v>555</v>
      </c>
      <c r="C70" s="378" t="s">
        <v>319</v>
      </c>
      <c r="D70" s="460">
        <v>29951</v>
      </c>
      <c r="E70" s="378">
        <f t="shared" si="5"/>
        <v>32946.100000000006</v>
      </c>
      <c r="F70" s="340">
        <v>10197</v>
      </c>
      <c r="G70" s="396">
        <f aca="true" t="shared" si="6" ref="G70:G133">E70*81.815%</f>
        <v>26954.851715000004</v>
      </c>
      <c r="H70" s="396">
        <f aca="true" t="shared" si="7" ref="H70:H133">E70*77.269%</f>
        <v>25457.122009000006</v>
      </c>
      <c r="I70" s="396">
        <v>32960</v>
      </c>
      <c r="J70" s="391">
        <v>0.515</v>
      </c>
      <c r="K70" s="437">
        <v>310</v>
      </c>
    </row>
    <row r="71" spans="1:11" s="400" customFormat="1" ht="13.5" customHeight="1" thickBot="1">
      <c r="A71" s="347">
        <v>19</v>
      </c>
      <c r="B71" s="348" t="s">
        <v>534</v>
      </c>
      <c r="C71" s="376" t="s">
        <v>319</v>
      </c>
      <c r="D71" s="461">
        <v>13383</v>
      </c>
      <c r="E71" s="376">
        <f t="shared" si="5"/>
        <v>14721.300000000001</v>
      </c>
      <c r="F71" s="346">
        <v>10197</v>
      </c>
      <c r="G71" s="409">
        <f t="shared" si="6"/>
        <v>12044.231595</v>
      </c>
      <c r="H71" s="409">
        <f t="shared" si="7"/>
        <v>11375.001297000003</v>
      </c>
      <c r="I71" s="409">
        <v>13390</v>
      </c>
      <c r="J71" s="388">
        <v>0.237</v>
      </c>
      <c r="K71" s="435">
        <v>160</v>
      </c>
    </row>
    <row r="72" spans="1:11" s="400" customFormat="1" ht="13.5" customHeight="1" thickBot="1">
      <c r="A72" s="347">
        <v>20</v>
      </c>
      <c r="B72" s="348" t="s">
        <v>535</v>
      </c>
      <c r="C72" s="376" t="s">
        <v>319</v>
      </c>
      <c r="D72" s="461">
        <v>13383</v>
      </c>
      <c r="E72" s="376">
        <f t="shared" si="5"/>
        <v>14721.300000000001</v>
      </c>
      <c r="F72" s="398"/>
      <c r="G72" s="409">
        <f t="shared" si="6"/>
        <v>12044.231595</v>
      </c>
      <c r="H72" s="409">
        <f t="shared" si="7"/>
        <v>11375.001297000003</v>
      </c>
      <c r="I72" s="409">
        <v>13390</v>
      </c>
      <c r="J72" s="388">
        <v>0.195</v>
      </c>
      <c r="K72" s="435">
        <v>115</v>
      </c>
    </row>
    <row r="73" spans="1:11" s="400" customFormat="1" ht="13.5" customHeight="1" thickBot="1">
      <c r="A73" s="411">
        <v>21</v>
      </c>
      <c r="B73" s="360" t="s">
        <v>556</v>
      </c>
      <c r="C73" s="380" t="s">
        <v>319</v>
      </c>
      <c r="D73" s="461">
        <v>26951</v>
      </c>
      <c r="E73" s="376">
        <f t="shared" si="5"/>
        <v>29646.100000000002</v>
      </c>
      <c r="F73" s="346">
        <v>23073</v>
      </c>
      <c r="G73" s="409">
        <f t="shared" si="6"/>
        <v>24254.956715</v>
      </c>
      <c r="H73" s="409">
        <f t="shared" si="7"/>
        <v>22907.245009000006</v>
      </c>
      <c r="I73" s="409">
        <v>26970</v>
      </c>
      <c r="J73" s="388">
        <v>0.467</v>
      </c>
      <c r="K73" s="435">
        <v>250</v>
      </c>
    </row>
    <row r="74" spans="1:11" s="400" customFormat="1" ht="13.5" customHeight="1" thickBot="1">
      <c r="A74" s="413"/>
      <c r="B74" s="414" t="s">
        <v>491</v>
      </c>
      <c r="C74" s="416" t="s">
        <v>319</v>
      </c>
      <c r="D74" s="460">
        <v>21464</v>
      </c>
      <c r="E74" s="378">
        <f t="shared" si="5"/>
        <v>23610.4</v>
      </c>
      <c r="F74" s="340">
        <v>7017</v>
      </c>
      <c r="G74" s="396">
        <f t="shared" si="6"/>
        <v>19316.84876</v>
      </c>
      <c r="H74" s="396">
        <f t="shared" si="7"/>
        <v>18243.519976000003</v>
      </c>
      <c r="I74" s="396">
        <v>21480</v>
      </c>
      <c r="J74" s="457">
        <v>0.342</v>
      </c>
      <c r="K74" s="434">
        <v>183.3</v>
      </c>
    </row>
    <row r="75" spans="1:11" s="400" customFormat="1" ht="13.5" customHeight="1" thickBot="1">
      <c r="A75" s="413"/>
      <c r="B75" s="420" t="s">
        <v>338</v>
      </c>
      <c r="C75" s="416" t="s">
        <v>319</v>
      </c>
      <c r="D75" s="460">
        <v>5487</v>
      </c>
      <c r="E75" s="378">
        <f t="shared" si="5"/>
        <v>6035.700000000001</v>
      </c>
      <c r="F75" s="340"/>
      <c r="G75" s="396">
        <f>E75*81.815%</f>
        <v>4938.107955</v>
      </c>
      <c r="H75" s="396">
        <f>E75*77.269%</f>
        <v>4663.7250330000015</v>
      </c>
      <c r="I75" s="396">
        <v>5490</v>
      </c>
      <c r="J75" s="457">
        <v>0.125</v>
      </c>
      <c r="K75" s="434">
        <v>67</v>
      </c>
    </row>
    <row r="76" spans="1:11" s="400" customFormat="1" ht="13.5" customHeight="1" thickBot="1">
      <c r="A76" s="411">
        <v>22</v>
      </c>
      <c r="B76" s="360" t="s">
        <v>496</v>
      </c>
      <c r="C76" s="380" t="s">
        <v>319</v>
      </c>
      <c r="D76" s="461">
        <v>17991</v>
      </c>
      <c r="E76" s="376">
        <f t="shared" si="5"/>
        <v>19790.100000000002</v>
      </c>
      <c r="F76" s="346">
        <v>17213</v>
      </c>
      <c r="G76" s="409">
        <f t="shared" si="6"/>
        <v>16191.270315</v>
      </c>
      <c r="H76" s="409">
        <f t="shared" si="7"/>
        <v>15291.612369000004</v>
      </c>
      <c r="I76" s="409">
        <v>18000</v>
      </c>
      <c r="J76" s="388">
        <v>0.259</v>
      </c>
      <c r="K76" s="435">
        <v>138.8</v>
      </c>
    </row>
    <row r="77" spans="1:11" s="400" customFormat="1" ht="13.5" customHeight="1" thickBot="1">
      <c r="A77" s="347">
        <v>23</v>
      </c>
      <c r="B77" s="359" t="s">
        <v>363</v>
      </c>
      <c r="C77" s="381" t="s">
        <v>319</v>
      </c>
      <c r="D77" s="461">
        <v>8663</v>
      </c>
      <c r="E77" s="376">
        <f t="shared" si="5"/>
        <v>9529.300000000001</v>
      </c>
      <c r="F77" s="346">
        <v>17213</v>
      </c>
      <c r="G77" s="409">
        <f t="shared" si="6"/>
        <v>7796.396795000001</v>
      </c>
      <c r="H77" s="409">
        <f t="shared" si="7"/>
        <v>7363.194817000001</v>
      </c>
      <c r="I77" s="409">
        <v>9540</v>
      </c>
      <c r="J77" s="388">
        <v>0.124</v>
      </c>
      <c r="K77" s="435">
        <v>66.5</v>
      </c>
    </row>
    <row r="78" spans="1:11" s="400" customFormat="1" ht="13.5" customHeight="1" thickBot="1">
      <c r="A78" s="411">
        <v>24</v>
      </c>
      <c r="B78" s="348" t="s">
        <v>30</v>
      </c>
      <c r="C78" s="376" t="s">
        <v>319</v>
      </c>
      <c r="D78" s="461">
        <v>35995</v>
      </c>
      <c r="E78" s="376">
        <f t="shared" si="5"/>
        <v>39594.5</v>
      </c>
      <c r="F78" s="346">
        <v>17061</v>
      </c>
      <c r="G78" s="409">
        <f t="shared" si="6"/>
        <v>32394.240175</v>
      </c>
      <c r="H78" s="409">
        <f t="shared" si="7"/>
        <v>30594.274205000005</v>
      </c>
      <c r="I78" s="409">
        <v>36010</v>
      </c>
      <c r="J78" s="388">
        <v>0.565</v>
      </c>
      <c r="K78" s="435">
        <v>300</v>
      </c>
    </row>
    <row r="79" spans="1:11" s="400" customFormat="1" ht="13.5" customHeight="1" thickBot="1">
      <c r="A79" s="347">
        <v>25</v>
      </c>
      <c r="B79" s="359" t="s">
        <v>364</v>
      </c>
      <c r="C79" s="381" t="s">
        <v>14</v>
      </c>
      <c r="D79" s="461">
        <v>16950</v>
      </c>
      <c r="E79" s="376">
        <f t="shared" si="5"/>
        <v>18645</v>
      </c>
      <c r="F79" s="346">
        <v>14296</v>
      </c>
      <c r="G79" s="409">
        <f t="shared" si="6"/>
        <v>15254.406749999998</v>
      </c>
      <c r="H79" s="409">
        <f t="shared" si="7"/>
        <v>14406.805050000003</v>
      </c>
      <c r="I79" s="409">
        <v>16960</v>
      </c>
      <c r="J79" s="388">
        <v>0.271</v>
      </c>
      <c r="K79" s="435">
        <v>145.3</v>
      </c>
    </row>
    <row r="80" spans="1:11" s="400" customFormat="1" ht="13.5" customHeight="1" thickBot="1">
      <c r="A80" s="411">
        <v>26</v>
      </c>
      <c r="B80" s="348" t="s">
        <v>365</v>
      </c>
      <c r="C80" s="382" t="s">
        <v>14</v>
      </c>
      <c r="D80" s="461">
        <v>28538</v>
      </c>
      <c r="E80" s="376">
        <f t="shared" si="5"/>
        <v>31391.800000000003</v>
      </c>
      <c r="F80" s="346">
        <v>14296</v>
      </c>
      <c r="G80" s="409">
        <f t="shared" si="6"/>
        <v>25683.20117</v>
      </c>
      <c r="H80" s="409">
        <f t="shared" si="7"/>
        <v>24256.129942000007</v>
      </c>
      <c r="I80" s="409">
        <v>29980</v>
      </c>
      <c r="J80" s="388">
        <v>0.294</v>
      </c>
      <c r="K80" s="435">
        <v>180</v>
      </c>
    </row>
    <row r="81" spans="1:11" s="400" customFormat="1" ht="13.5" customHeight="1" thickBot="1">
      <c r="A81" s="347">
        <v>27</v>
      </c>
      <c r="B81" s="348" t="s">
        <v>366</v>
      </c>
      <c r="C81" s="376" t="s">
        <v>319</v>
      </c>
      <c r="D81" s="461">
        <v>9209</v>
      </c>
      <c r="E81" s="376">
        <f t="shared" si="5"/>
        <v>10129.900000000001</v>
      </c>
      <c r="F81" s="380"/>
      <c r="G81" s="409">
        <f t="shared" si="6"/>
        <v>8287.777685000001</v>
      </c>
      <c r="H81" s="409">
        <f t="shared" si="7"/>
        <v>7827.272431000002</v>
      </c>
      <c r="I81" s="409">
        <v>9220</v>
      </c>
      <c r="J81" s="388">
        <v>0.127</v>
      </c>
      <c r="K81" s="435">
        <v>65</v>
      </c>
    </row>
    <row r="82" spans="1:11" s="400" customFormat="1" ht="13.5" customHeight="1" thickBot="1">
      <c r="A82" s="411">
        <v>28</v>
      </c>
      <c r="B82" s="348" t="s">
        <v>367</v>
      </c>
      <c r="C82" s="376" t="s">
        <v>319</v>
      </c>
      <c r="D82" s="461">
        <v>9209</v>
      </c>
      <c r="E82" s="376">
        <f t="shared" si="5"/>
        <v>10129.900000000001</v>
      </c>
      <c r="F82" s="380"/>
      <c r="G82" s="409">
        <f>E82*81.815%</f>
        <v>8287.777685000001</v>
      </c>
      <c r="H82" s="409">
        <f>E82*77.269%</f>
        <v>7827.272431000002</v>
      </c>
      <c r="I82" s="409">
        <v>9220</v>
      </c>
      <c r="J82" s="388">
        <v>0.103</v>
      </c>
      <c r="K82" s="435">
        <v>65</v>
      </c>
    </row>
    <row r="83" spans="1:11" s="400" customFormat="1" ht="13.5" customHeight="1">
      <c r="A83" s="347">
        <v>29</v>
      </c>
      <c r="B83" s="355" t="s">
        <v>536</v>
      </c>
      <c r="C83" s="381"/>
      <c r="D83" s="381"/>
      <c r="E83" s="381"/>
      <c r="F83" s="380"/>
      <c r="G83" s="409"/>
      <c r="H83" s="409"/>
      <c r="I83" s="409">
        <v>0</v>
      </c>
      <c r="J83" s="388"/>
      <c r="K83" s="435"/>
    </row>
    <row r="84" spans="1:11" s="400" customFormat="1" ht="13.5" customHeight="1" thickBot="1">
      <c r="A84" s="349"/>
      <c r="B84" s="350" t="s">
        <v>354</v>
      </c>
      <c r="C84" s="384" t="s">
        <v>14</v>
      </c>
      <c r="D84" s="458">
        <v>14933</v>
      </c>
      <c r="E84" s="378">
        <f t="shared" si="5"/>
        <v>16426.300000000003</v>
      </c>
      <c r="F84" s="395"/>
      <c r="G84" s="396">
        <f t="shared" si="6"/>
        <v>13439.177345000002</v>
      </c>
      <c r="H84" s="396">
        <f t="shared" si="7"/>
        <v>12692.437747000004</v>
      </c>
      <c r="I84" s="396">
        <v>14940</v>
      </c>
      <c r="J84" s="389">
        <v>0.18</v>
      </c>
      <c r="K84" s="433">
        <v>100</v>
      </c>
    </row>
    <row r="85" spans="1:11" s="400" customFormat="1" ht="13.5" customHeight="1" thickBot="1">
      <c r="A85" s="349"/>
      <c r="B85" s="350" t="s">
        <v>355</v>
      </c>
      <c r="C85" s="384" t="s">
        <v>14</v>
      </c>
      <c r="D85" s="458">
        <v>9022</v>
      </c>
      <c r="E85" s="378">
        <f t="shared" si="5"/>
        <v>9924.2</v>
      </c>
      <c r="F85" s="395"/>
      <c r="G85" s="396">
        <f t="shared" si="6"/>
        <v>8119.48423</v>
      </c>
      <c r="H85" s="396">
        <f t="shared" si="7"/>
        <v>7668.330098000001</v>
      </c>
      <c r="I85" s="396">
        <v>9040</v>
      </c>
      <c r="J85" s="389">
        <v>0.108</v>
      </c>
      <c r="K85" s="433">
        <v>100</v>
      </c>
    </row>
    <row r="86" spans="1:11" s="400" customFormat="1" ht="13.5" customHeight="1" thickBot="1">
      <c r="A86" s="349"/>
      <c r="B86" s="364" t="s">
        <v>356</v>
      </c>
      <c r="C86" s="384" t="s">
        <v>14</v>
      </c>
      <c r="D86" s="458">
        <v>13960</v>
      </c>
      <c r="E86" s="378">
        <f t="shared" si="5"/>
        <v>15356.000000000002</v>
      </c>
      <c r="F86" s="395"/>
      <c r="G86" s="396">
        <f t="shared" si="6"/>
        <v>12563.511400000001</v>
      </c>
      <c r="H86" s="396">
        <f t="shared" si="7"/>
        <v>11865.427640000004</v>
      </c>
      <c r="I86" s="396">
        <v>13970</v>
      </c>
      <c r="J86" s="389">
        <v>0.493</v>
      </c>
      <c r="K86" s="433">
        <v>51</v>
      </c>
    </row>
    <row r="87" spans="1:11" s="400" customFormat="1" ht="13.5" customHeight="1" thickBot="1">
      <c r="A87" s="349"/>
      <c r="B87" s="364" t="s">
        <v>357</v>
      </c>
      <c r="C87" s="384" t="s">
        <v>14</v>
      </c>
      <c r="D87" s="458">
        <v>19527</v>
      </c>
      <c r="E87" s="378">
        <f t="shared" si="5"/>
        <v>21479.7</v>
      </c>
      <c r="F87" s="395"/>
      <c r="G87" s="396">
        <f t="shared" si="6"/>
        <v>17573.616555</v>
      </c>
      <c r="H87" s="396">
        <f t="shared" si="7"/>
        <v>16597.149393000003</v>
      </c>
      <c r="I87" s="396">
        <v>19540</v>
      </c>
      <c r="J87" s="389">
        <v>0.493</v>
      </c>
      <c r="K87" s="433">
        <v>235</v>
      </c>
    </row>
    <row r="88" spans="1:11" s="400" customFormat="1" ht="13.5" customHeight="1" thickBot="1">
      <c r="A88" s="349"/>
      <c r="B88" s="368" t="s">
        <v>358</v>
      </c>
      <c r="C88" s="384" t="s">
        <v>14</v>
      </c>
      <c r="D88" s="458">
        <v>10997</v>
      </c>
      <c r="E88" s="378">
        <f t="shared" si="5"/>
        <v>12096.7</v>
      </c>
      <c r="F88" s="395"/>
      <c r="G88" s="396">
        <f t="shared" si="6"/>
        <v>9896.915105</v>
      </c>
      <c r="H88" s="396">
        <f t="shared" si="7"/>
        <v>9346.999123000001</v>
      </c>
      <c r="I88" s="396">
        <v>11000</v>
      </c>
      <c r="J88" s="389">
        <v>0.127</v>
      </c>
      <c r="K88" s="433">
        <v>68</v>
      </c>
    </row>
    <row r="89" spans="1:12" s="403" customFormat="1" ht="13.5" customHeight="1">
      <c r="A89" s="347">
        <v>30</v>
      </c>
      <c r="B89" s="357" t="s">
        <v>371</v>
      </c>
      <c r="C89" s="376"/>
      <c r="D89" s="376"/>
      <c r="E89" s="376"/>
      <c r="F89" s="380"/>
      <c r="G89" s="409"/>
      <c r="H89" s="409"/>
      <c r="I89" s="409">
        <v>0</v>
      </c>
      <c r="J89" s="388"/>
      <c r="K89" s="435"/>
      <c r="L89" s="400"/>
    </row>
    <row r="90" spans="1:12" s="403" customFormat="1" ht="13.5" customHeight="1" thickBot="1">
      <c r="A90" s="349"/>
      <c r="B90" s="358" t="s">
        <v>372</v>
      </c>
      <c r="C90" s="378" t="s">
        <v>14</v>
      </c>
      <c r="D90" s="458">
        <v>2893</v>
      </c>
      <c r="E90" s="378">
        <f t="shared" si="5"/>
        <v>3182.3</v>
      </c>
      <c r="F90" s="395"/>
      <c r="G90" s="396">
        <f t="shared" si="6"/>
        <v>2603.598745</v>
      </c>
      <c r="H90" s="396">
        <f t="shared" si="7"/>
        <v>2458.9313870000005</v>
      </c>
      <c r="I90" s="396">
        <v>3350</v>
      </c>
      <c r="J90" s="457">
        <v>0.04</v>
      </c>
      <c r="K90" s="434">
        <v>21.4</v>
      </c>
      <c r="L90" s="400"/>
    </row>
    <row r="91" spans="1:12" s="403" customFormat="1" ht="13.5" customHeight="1" thickBot="1">
      <c r="A91" s="349"/>
      <c r="B91" s="358" t="s">
        <v>373</v>
      </c>
      <c r="C91" s="378" t="s">
        <v>14</v>
      </c>
      <c r="D91" s="458">
        <v>4356</v>
      </c>
      <c r="E91" s="378">
        <f t="shared" si="5"/>
        <v>4791.6</v>
      </c>
      <c r="F91" s="395"/>
      <c r="G91" s="396">
        <f t="shared" si="6"/>
        <v>3920.24754</v>
      </c>
      <c r="H91" s="396">
        <f t="shared" si="7"/>
        <v>3702.4214040000006</v>
      </c>
      <c r="I91" s="396">
        <v>4580</v>
      </c>
      <c r="J91" s="457">
        <v>0.059</v>
      </c>
      <c r="K91" s="434">
        <v>31.6</v>
      </c>
      <c r="L91" s="400"/>
    </row>
    <row r="92" spans="1:12" s="403" customFormat="1" ht="13.5" customHeight="1" thickBot="1">
      <c r="A92" s="349"/>
      <c r="B92" s="358" t="s">
        <v>374</v>
      </c>
      <c r="C92" s="378" t="s">
        <v>14</v>
      </c>
      <c r="D92" s="458">
        <v>5962</v>
      </c>
      <c r="E92" s="378">
        <f t="shared" si="5"/>
        <v>6558.200000000001</v>
      </c>
      <c r="F92" s="395"/>
      <c r="G92" s="396">
        <f t="shared" si="6"/>
        <v>5365.59133</v>
      </c>
      <c r="H92" s="396">
        <f t="shared" si="7"/>
        <v>5067.4555580000015</v>
      </c>
      <c r="I92" s="396">
        <v>6900</v>
      </c>
      <c r="J92" s="457">
        <v>0.098</v>
      </c>
      <c r="K92" s="434">
        <v>52.5</v>
      </c>
      <c r="L92" s="400"/>
    </row>
    <row r="93" spans="1:12" s="403" customFormat="1" ht="13.5" customHeight="1" thickBot="1">
      <c r="A93" s="349"/>
      <c r="B93" s="358" t="s">
        <v>375</v>
      </c>
      <c r="C93" s="378" t="s">
        <v>14</v>
      </c>
      <c r="D93" s="458">
        <v>4532</v>
      </c>
      <c r="E93" s="378">
        <f t="shared" si="5"/>
        <v>4985.200000000001</v>
      </c>
      <c r="F93" s="395"/>
      <c r="G93" s="396">
        <f t="shared" si="6"/>
        <v>4078.6413800000005</v>
      </c>
      <c r="H93" s="396">
        <f t="shared" si="7"/>
        <v>3852.014188000001</v>
      </c>
      <c r="I93" s="396">
        <v>5240</v>
      </c>
      <c r="J93" s="457">
        <v>0.075</v>
      </c>
      <c r="K93" s="434">
        <v>40</v>
      </c>
      <c r="L93" s="400"/>
    </row>
    <row r="94" spans="1:12" s="403" customFormat="1" ht="13.5" customHeight="1" thickBot="1">
      <c r="A94" s="349"/>
      <c r="B94" s="358" t="s">
        <v>376</v>
      </c>
      <c r="C94" s="378" t="s">
        <v>14</v>
      </c>
      <c r="D94" s="458">
        <v>8470</v>
      </c>
      <c r="E94" s="378">
        <f t="shared" si="5"/>
        <v>9317</v>
      </c>
      <c r="F94" s="397"/>
      <c r="G94" s="396">
        <f t="shared" si="6"/>
        <v>7622.703549999999</v>
      </c>
      <c r="H94" s="396">
        <f t="shared" si="7"/>
        <v>7199.152730000001</v>
      </c>
      <c r="I94" s="396">
        <v>8900</v>
      </c>
      <c r="J94" s="457">
        <v>0.176</v>
      </c>
      <c r="K94" s="434">
        <v>94.4</v>
      </c>
      <c r="L94" s="400"/>
    </row>
    <row r="95" spans="1:12" ht="13.5" customHeight="1" thickBot="1">
      <c r="A95" s="349"/>
      <c r="B95" s="358" t="s">
        <v>377</v>
      </c>
      <c r="C95" s="378" t="s">
        <v>14</v>
      </c>
      <c r="D95" s="458">
        <v>5016</v>
      </c>
      <c r="E95" s="378">
        <f t="shared" si="5"/>
        <v>5517.6</v>
      </c>
      <c r="F95" s="393"/>
      <c r="G95" s="396">
        <f t="shared" si="6"/>
        <v>4514.22444</v>
      </c>
      <c r="H95" s="396">
        <f t="shared" si="7"/>
        <v>4263.394344000001</v>
      </c>
      <c r="I95" s="396">
        <v>5800</v>
      </c>
      <c r="J95" s="457">
        <v>0.114</v>
      </c>
      <c r="K95" s="434">
        <v>61.1</v>
      </c>
      <c r="L95" s="400"/>
    </row>
    <row r="96" spans="1:12" ht="13.5" customHeight="1" thickBot="1">
      <c r="A96" s="349"/>
      <c r="B96" s="358" t="s">
        <v>378</v>
      </c>
      <c r="C96" s="378" t="s">
        <v>14</v>
      </c>
      <c r="D96" s="458">
        <v>8866</v>
      </c>
      <c r="E96" s="378">
        <f t="shared" si="5"/>
        <v>9752.6</v>
      </c>
      <c r="F96" s="340">
        <v>16471</v>
      </c>
      <c r="G96" s="396">
        <f t="shared" si="6"/>
        <v>7979.08969</v>
      </c>
      <c r="H96" s="396">
        <f t="shared" si="7"/>
        <v>7535.736494000002</v>
      </c>
      <c r="I96" s="396">
        <v>10250</v>
      </c>
      <c r="J96" s="457">
        <v>0.128</v>
      </c>
      <c r="K96" s="434">
        <v>68.6</v>
      </c>
      <c r="L96" s="400"/>
    </row>
    <row r="97" spans="1:12" ht="13.5" customHeight="1" thickBot="1">
      <c r="A97" s="349"/>
      <c r="B97" s="358" t="s">
        <v>379</v>
      </c>
      <c r="C97" s="378" t="s">
        <v>14</v>
      </c>
      <c r="D97" s="458">
        <v>5225</v>
      </c>
      <c r="E97" s="378">
        <f t="shared" si="5"/>
        <v>5747.500000000001</v>
      </c>
      <c r="F97" s="340">
        <v>8751</v>
      </c>
      <c r="G97" s="396">
        <f t="shared" si="6"/>
        <v>4702.3171250000005</v>
      </c>
      <c r="H97" s="396">
        <f t="shared" si="7"/>
        <v>4441.035775000001</v>
      </c>
      <c r="I97" s="396">
        <v>6040</v>
      </c>
      <c r="J97" s="457">
        <v>0.103</v>
      </c>
      <c r="K97" s="434">
        <v>55</v>
      </c>
      <c r="L97" s="400"/>
    </row>
    <row r="98" spans="1:12" ht="13.5" customHeight="1" thickBot="1">
      <c r="A98" s="349"/>
      <c r="B98" s="358" t="s">
        <v>380</v>
      </c>
      <c r="C98" s="378" t="s">
        <v>14</v>
      </c>
      <c r="D98" s="458">
        <v>4931</v>
      </c>
      <c r="E98" s="378">
        <f t="shared" si="5"/>
        <v>5424.1</v>
      </c>
      <c r="F98" s="340">
        <v>9301</v>
      </c>
      <c r="G98" s="396">
        <f t="shared" si="6"/>
        <v>4437.727415</v>
      </c>
      <c r="H98" s="396">
        <f t="shared" si="7"/>
        <v>4191.1478290000005</v>
      </c>
      <c r="I98" s="396">
        <v>5190</v>
      </c>
      <c r="J98" s="457">
        <v>0.073</v>
      </c>
      <c r="K98" s="434">
        <v>39</v>
      </c>
      <c r="L98" s="400"/>
    </row>
    <row r="99" spans="1:12" ht="13.5" customHeight="1">
      <c r="A99" s="347">
        <v>31</v>
      </c>
      <c r="B99" s="360" t="s">
        <v>381</v>
      </c>
      <c r="C99" s="380"/>
      <c r="D99" s="380"/>
      <c r="E99" s="380"/>
      <c r="F99" s="346">
        <v>1364</v>
      </c>
      <c r="G99" s="409"/>
      <c r="H99" s="409"/>
      <c r="I99" s="409">
        <v>0</v>
      </c>
      <c r="J99" s="388"/>
      <c r="K99" s="435"/>
      <c r="L99" s="400"/>
    </row>
    <row r="100" spans="1:12" ht="13.5" customHeight="1" thickBot="1">
      <c r="A100" s="349"/>
      <c r="B100" s="358" t="s">
        <v>326</v>
      </c>
      <c r="C100" s="342" t="s">
        <v>14</v>
      </c>
      <c r="D100" s="458">
        <v>28070</v>
      </c>
      <c r="E100" s="378">
        <f t="shared" si="5"/>
        <v>30877.000000000004</v>
      </c>
      <c r="F100" s="340"/>
      <c r="G100" s="396">
        <f>E100*81.815%</f>
        <v>25262.01755</v>
      </c>
      <c r="H100" s="396">
        <f>E100*77.269%</f>
        <v>23858.349130000006</v>
      </c>
      <c r="I100" s="396">
        <v>29480</v>
      </c>
      <c r="J100" s="390">
        <v>0.405</v>
      </c>
      <c r="K100" s="436">
        <v>217.1</v>
      </c>
      <c r="L100" s="400"/>
    </row>
    <row r="101" spans="1:12" ht="13.5" customHeight="1" thickBot="1">
      <c r="A101" s="349"/>
      <c r="B101" s="358" t="s">
        <v>382</v>
      </c>
      <c r="C101" s="416" t="s">
        <v>14</v>
      </c>
      <c r="D101" s="458">
        <v>13250</v>
      </c>
      <c r="E101" s="378">
        <f t="shared" si="5"/>
        <v>14575.000000000002</v>
      </c>
      <c r="F101" s="340">
        <v>7445</v>
      </c>
      <c r="G101" s="396">
        <f t="shared" si="6"/>
        <v>11924.536250000001</v>
      </c>
      <c r="H101" s="396">
        <f t="shared" si="7"/>
        <v>11261.956750000003</v>
      </c>
      <c r="I101" s="396">
        <v>15320</v>
      </c>
      <c r="J101" s="390">
        <v>0.216</v>
      </c>
      <c r="K101" s="436">
        <v>115.8</v>
      </c>
      <c r="L101" s="400"/>
    </row>
    <row r="102" spans="1:12" ht="13.5" customHeight="1" thickBot="1">
      <c r="A102" s="349"/>
      <c r="B102" s="358" t="s">
        <v>383</v>
      </c>
      <c r="C102" s="416" t="s">
        <v>14</v>
      </c>
      <c r="D102" s="458">
        <v>3098</v>
      </c>
      <c r="E102" s="378">
        <f t="shared" si="5"/>
        <v>3407.8</v>
      </c>
      <c r="F102" s="340">
        <v>3614</v>
      </c>
      <c r="G102" s="396">
        <f t="shared" si="6"/>
        <v>2788.09157</v>
      </c>
      <c r="H102" s="396">
        <f t="shared" si="7"/>
        <v>2633.1729820000005</v>
      </c>
      <c r="I102" s="396">
        <v>3260</v>
      </c>
      <c r="J102" s="390">
        <v>0.035</v>
      </c>
      <c r="K102" s="436">
        <v>18.8</v>
      </c>
      <c r="L102" s="400"/>
    </row>
    <row r="103" spans="1:12" ht="13.5" customHeight="1" thickBot="1">
      <c r="A103" s="349"/>
      <c r="B103" s="361" t="s">
        <v>384</v>
      </c>
      <c r="C103" s="416" t="s">
        <v>14</v>
      </c>
      <c r="D103" s="458">
        <v>9276</v>
      </c>
      <c r="E103" s="378">
        <f t="shared" si="5"/>
        <v>10203.6</v>
      </c>
      <c r="F103" s="340"/>
      <c r="G103" s="396">
        <f t="shared" si="6"/>
        <v>8348.07534</v>
      </c>
      <c r="H103" s="396">
        <f t="shared" si="7"/>
        <v>7884.2196840000015</v>
      </c>
      <c r="I103" s="396">
        <v>9750</v>
      </c>
      <c r="J103" s="457">
        <v>0.083</v>
      </c>
      <c r="K103" s="434">
        <v>44.5</v>
      </c>
      <c r="L103" s="400"/>
    </row>
    <row r="104" spans="1:12" ht="13.5" customHeight="1" thickBot="1">
      <c r="A104" s="349"/>
      <c r="B104" s="361" t="s">
        <v>385</v>
      </c>
      <c r="C104" s="416" t="s">
        <v>14</v>
      </c>
      <c r="D104" s="458">
        <v>4914</v>
      </c>
      <c r="E104" s="378">
        <f t="shared" si="5"/>
        <v>5405.400000000001</v>
      </c>
      <c r="F104" s="340">
        <v>10377</v>
      </c>
      <c r="G104" s="396">
        <f t="shared" si="6"/>
        <v>4422.42801</v>
      </c>
      <c r="H104" s="396">
        <f t="shared" si="7"/>
        <v>4176.698526000001</v>
      </c>
      <c r="I104" s="396">
        <v>5170</v>
      </c>
      <c r="J104" s="457">
        <v>0.032</v>
      </c>
      <c r="K104" s="434">
        <v>17.2</v>
      </c>
      <c r="L104" s="400"/>
    </row>
    <row r="105" spans="1:12" ht="13.5" customHeight="1" thickBot="1">
      <c r="A105" s="349"/>
      <c r="B105" s="361" t="s">
        <v>386</v>
      </c>
      <c r="C105" s="416" t="s">
        <v>14</v>
      </c>
      <c r="D105" s="458">
        <v>7073</v>
      </c>
      <c r="E105" s="378">
        <f t="shared" si="5"/>
        <v>7780.3</v>
      </c>
      <c r="F105" s="340">
        <v>21698</v>
      </c>
      <c r="G105" s="396">
        <f t="shared" si="6"/>
        <v>6365.452445</v>
      </c>
      <c r="H105" s="396">
        <f t="shared" si="7"/>
        <v>6011.760007000001</v>
      </c>
      <c r="I105" s="396">
        <v>8180</v>
      </c>
      <c r="J105" s="457">
        <v>0.057</v>
      </c>
      <c r="K105" s="434">
        <v>30.6</v>
      </c>
      <c r="L105" s="400"/>
    </row>
    <row r="106" spans="1:12" ht="13.5" customHeight="1">
      <c r="A106" s="347">
        <v>32</v>
      </c>
      <c r="B106" s="357" t="s">
        <v>333</v>
      </c>
      <c r="C106" s="380"/>
      <c r="D106" s="380"/>
      <c r="E106" s="380"/>
      <c r="F106" s="346">
        <v>6625</v>
      </c>
      <c r="G106" s="409"/>
      <c r="H106" s="409"/>
      <c r="I106" s="409">
        <v>0</v>
      </c>
      <c r="J106" s="388"/>
      <c r="K106" s="435"/>
      <c r="L106" s="400"/>
    </row>
    <row r="107" spans="1:12" ht="13.5" customHeight="1" thickBot="1">
      <c r="A107" s="349"/>
      <c r="B107" s="358" t="s">
        <v>387</v>
      </c>
      <c r="C107" s="342" t="s">
        <v>319</v>
      </c>
      <c r="D107" s="458">
        <v>5922</v>
      </c>
      <c r="E107" s="378">
        <f t="shared" si="5"/>
        <v>6514.200000000001</v>
      </c>
      <c r="F107" s="340">
        <v>2597</v>
      </c>
      <c r="G107" s="396">
        <f t="shared" si="6"/>
        <v>5329.59273</v>
      </c>
      <c r="H107" s="396">
        <f t="shared" si="7"/>
        <v>5033.457198000001</v>
      </c>
      <c r="I107" s="396">
        <v>5930</v>
      </c>
      <c r="J107" s="457">
        <v>0.078</v>
      </c>
      <c r="K107" s="434">
        <v>41.8</v>
      </c>
      <c r="L107" s="400"/>
    </row>
    <row r="108" spans="1:12" ht="13.5" customHeight="1" thickBot="1">
      <c r="A108" s="349"/>
      <c r="B108" s="358" t="s">
        <v>388</v>
      </c>
      <c r="C108" s="342" t="s">
        <v>319</v>
      </c>
      <c r="D108" s="458">
        <v>2097</v>
      </c>
      <c r="E108" s="378">
        <f t="shared" si="5"/>
        <v>2306.7000000000003</v>
      </c>
      <c r="F108" s="340">
        <v>2597</v>
      </c>
      <c r="G108" s="396">
        <f>E108*81.815%</f>
        <v>1887.226605</v>
      </c>
      <c r="H108" s="396">
        <f>E108*77.269%</f>
        <v>1782.3640230000005</v>
      </c>
      <c r="I108" s="396">
        <v>2110</v>
      </c>
      <c r="J108" s="457">
        <v>0.028</v>
      </c>
      <c r="K108" s="434">
        <v>15.01</v>
      </c>
      <c r="L108" s="400"/>
    </row>
    <row r="109" spans="1:12" ht="13.5" customHeight="1" thickBot="1">
      <c r="A109" s="349"/>
      <c r="B109" s="358" t="s">
        <v>389</v>
      </c>
      <c r="C109" s="342" t="s">
        <v>319</v>
      </c>
      <c r="D109" s="458">
        <v>19296</v>
      </c>
      <c r="E109" s="378">
        <f t="shared" si="5"/>
        <v>21225.600000000002</v>
      </c>
      <c r="F109" s="340"/>
      <c r="G109" s="396">
        <f t="shared" si="6"/>
        <v>17365.72464</v>
      </c>
      <c r="H109" s="396">
        <f t="shared" si="7"/>
        <v>16400.808864000002</v>
      </c>
      <c r="I109" s="396">
        <v>19310</v>
      </c>
      <c r="J109" s="457">
        <v>0.306</v>
      </c>
      <c r="K109" s="434">
        <v>16.4</v>
      </c>
      <c r="L109" s="400"/>
    </row>
    <row r="110" spans="1:12" ht="13.5" customHeight="1" thickBot="1">
      <c r="A110" s="349"/>
      <c r="B110" s="455" t="s">
        <v>557</v>
      </c>
      <c r="C110" s="342" t="s">
        <v>319</v>
      </c>
      <c r="D110" s="458">
        <v>17120</v>
      </c>
      <c r="E110" s="378">
        <f t="shared" si="5"/>
        <v>18832</v>
      </c>
      <c r="F110" s="393">
        <v>7014</v>
      </c>
      <c r="G110" s="396">
        <f t="shared" si="6"/>
        <v>15407.4008</v>
      </c>
      <c r="H110" s="396">
        <f t="shared" si="7"/>
        <v>14551.298080000002</v>
      </c>
      <c r="I110" s="396">
        <v>17130</v>
      </c>
      <c r="J110" s="457">
        <v>0.287</v>
      </c>
      <c r="K110" s="434">
        <v>154</v>
      </c>
      <c r="L110" s="400"/>
    </row>
    <row r="111" spans="1:12" ht="13.5" customHeight="1" thickBot="1">
      <c r="A111" s="362"/>
      <c r="B111" s="358" t="s">
        <v>390</v>
      </c>
      <c r="C111" s="342" t="s">
        <v>319</v>
      </c>
      <c r="D111" s="458">
        <v>8910</v>
      </c>
      <c r="E111" s="378">
        <f t="shared" si="5"/>
        <v>9801</v>
      </c>
      <c r="F111" s="393">
        <v>14112</v>
      </c>
      <c r="G111" s="396">
        <f t="shared" si="6"/>
        <v>8018.688149999999</v>
      </c>
      <c r="H111" s="396">
        <f t="shared" si="7"/>
        <v>7573.134690000001</v>
      </c>
      <c r="I111" s="396">
        <v>8920</v>
      </c>
      <c r="J111" s="457">
        <v>0.197</v>
      </c>
      <c r="K111" s="434">
        <v>105.6</v>
      </c>
      <c r="L111" s="400"/>
    </row>
    <row r="112" spans="1:12" ht="13.5" customHeight="1" thickBot="1">
      <c r="A112" s="362"/>
      <c r="B112" s="358" t="s">
        <v>335</v>
      </c>
      <c r="C112" s="342" t="s">
        <v>319</v>
      </c>
      <c r="D112" s="458">
        <v>1517</v>
      </c>
      <c r="E112" s="378">
        <f t="shared" si="5"/>
        <v>1668.7</v>
      </c>
      <c r="F112" s="393">
        <v>3735</v>
      </c>
      <c r="G112" s="396">
        <f t="shared" si="6"/>
        <v>1365.246905</v>
      </c>
      <c r="H112" s="396">
        <f t="shared" si="7"/>
        <v>1289.3878030000003</v>
      </c>
      <c r="I112" s="396">
        <v>1520</v>
      </c>
      <c r="J112" s="457">
        <v>0.023</v>
      </c>
      <c r="K112" s="434">
        <v>12.33</v>
      </c>
      <c r="L112" s="400"/>
    </row>
    <row r="113" spans="1:12" ht="13.5" customHeight="1">
      <c r="A113" s="363">
        <v>33</v>
      </c>
      <c r="B113" s="359" t="s">
        <v>391</v>
      </c>
      <c r="C113" s="381"/>
      <c r="D113" s="381"/>
      <c r="E113" s="381"/>
      <c r="F113" s="431">
        <v>1521</v>
      </c>
      <c r="G113" s="409"/>
      <c r="H113" s="409"/>
      <c r="I113" s="409">
        <v>0</v>
      </c>
      <c r="J113" s="388"/>
      <c r="K113" s="435"/>
      <c r="L113" s="400"/>
    </row>
    <row r="114" spans="1:12" ht="13.5" customHeight="1" thickBot="1">
      <c r="A114" s="362"/>
      <c r="B114" s="364" t="s">
        <v>392</v>
      </c>
      <c r="C114" s="384" t="s">
        <v>14</v>
      </c>
      <c r="D114" s="458">
        <v>8903</v>
      </c>
      <c r="E114" s="378">
        <f t="shared" si="5"/>
        <v>9793.300000000001</v>
      </c>
      <c r="F114" s="393">
        <v>6498</v>
      </c>
      <c r="G114" s="396">
        <f t="shared" si="6"/>
        <v>8012.388395</v>
      </c>
      <c r="H114" s="396">
        <f t="shared" si="7"/>
        <v>7567.184977000002</v>
      </c>
      <c r="I114" s="396">
        <v>10290</v>
      </c>
      <c r="J114" s="389">
        <v>0.107</v>
      </c>
      <c r="K114" s="433">
        <v>70</v>
      </c>
      <c r="L114" s="400"/>
    </row>
    <row r="115" spans="1:12" ht="13.5" customHeight="1" thickBot="1">
      <c r="A115" s="362"/>
      <c r="B115" s="364" t="s">
        <v>393</v>
      </c>
      <c r="C115" s="384" t="s">
        <v>14</v>
      </c>
      <c r="D115" s="458">
        <v>12575</v>
      </c>
      <c r="E115" s="378">
        <f t="shared" si="5"/>
        <v>13832.500000000002</v>
      </c>
      <c r="F115" s="393">
        <v>2344</v>
      </c>
      <c r="G115" s="396">
        <f t="shared" si="6"/>
        <v>11317.059875</v>
      </c>
      <c r="H115" s="396">
        <f t="shared" si="7"/>
        <v>10688.234425000002</v>
      </c>
      <c r="I115" s="396">
        <v>15290</v>
      </c>
      <c r="J115" s="389">
        <v>0.176</v>
      </c>
      <c r="K115" s="433">
        <v>180</v>
      </c>
      <c r="L115" s="400"/>
    </row>
    <row r="116" spans="1:12" ht="13.5" customHeight="1" thickBot="1">
      <c r="A116" s="362"/>
      <c r="B116" s="364" t="s">
        <v>394</v>
      </c>
      <c r="C116" s="384" t="s">
        <v>14</v>
      </c>
      <c r="D116" s="458">
        <v>22519</v>
      </c>
      <c r="E116" s="378">
        <f t="shared" si="5"/>
        <v>24770.9</v>
      </c>
      <c r="F116" s="393">
        <v>9007</v>
      </c>
      <c r="G116" s="396">
        <f t="shared" si="6"/>
        <v>20266.311835</v>
      </c>
      <c r="H116" s="396">
        <f t="shared" si="7"/>
        <v>19140.226721000003</v>
      </c>
      <c r="I116" s="396">
        <v>28910</v>
      </c>
      <c r="J116" s="390">
        <v>0.393</v>
      </c>
      <c r="K116" s="436">
        <v>210.7</v>
      </c>
      <c r="L116" s="400"/>
    </row>
    <row r="117" spans="1:12" ht="13.5" customHeight="1" thickBot="1">
      <c r="A117" s="362"/>
      <c r="B117" s="364" t="s">
        <v>395</v>
      </c>
      <c r="C117" s="384" t="s">
        <v>14</v>
      </c>
      <c r="D117" s="458">
        <v>12639</v>
      </c>
      <c r="E117" s="378">
        <f t="shared" si="5"/>
        <v>13902.900000000001</v>
      </c>
      <c r="F117" s="393">
        <v>7555</v>
      </c>
      <c r="G117" s="396">
        <f t="shared" si="6"/>
        <v>11374.657635</v>
      </c>
      <c r="H117" s="396">
        <f t="shared" si="7"/>
        <v>10742.631801000003</v>
      </c>
      <c r="I117" s="396">
        <v>14610</v>
      </c>
      <c r="J117" s="389">
        <v>0.19</v>
      </c>
      <c r="K117" s="433">
        <v>50</v>
      </c>
      <c r="L117" s="400"/>
    </row>
    <row r="118" spans="1:12" ht="13.5" customHeight="1" thickBot="1">
      <c r="A118" s="362"/>
      <c r="B118" s="364" t="s">
        <v>396</v>
      </c>
      <c r="C118" s="384" t="s">
        <v>14</v>
      </c>
      <c r="D118" s="458">
        <v>4933</v>
      </c>
      <c r="E118" s="378">
        <f t="shared" si="5"/>
        <v>5426.3</v>
      </c>
      <c r="F118" s="392">
        <v>9331</v>
      </c>
      <c r="G118" s="396">
        <f t="shared" si="6"/>
        <v>4439.5273449999995</v>
      </c>
      <c r="H118" s="396">
        <f t="shared" si="7"/>
        <v>4192.847747000001</v>
      </c>
      <c r="I118" s="396">
        <v>5700</v>
      </c>
      <c r="J118" s="389">
        <v>0.093</v>
      </c>
      <c r="K118" s="433">
        <v>45</v>
      </c>
      <c r="L118" s="400"/>
    </row>
    <row r="119" spans="1:12" ht="13.5" customHeight="1" thickBot="1">
      <c r="A119" s="362"/>
      <c r="B119" s="364" t="s">
        <v>397</v>
      </c>
      <c r="C119" s="384" t="s">
        <v>14</v>
      </c>
      <c r="D119" s="458">
        <v>3082</v>
      </c>
      <c r="E119" s="378">
        <f t="shared" si="5"/>
        <v>3390.2000000000003</v>
      </c>
      <c r="F119" s="340">
        <v>1111</v>
      </c>
      <c r="G119" s="396">
        <f t="shared" si="6"/>
        <v>2773.69213</v>
      </c>
      <c r="H119" s="396">
        <f t="shared" si="7"/>
        <v>2619.5736380000008</v>
      </c>
      <c r="I119" s="396">
        <v>3960</v>
      </c>
      <c r="J119" s="389">
        <v>0.019</v>
      </c>
      <c r="K119" s="433">
        <v>30</v>
      </c>
      <c r="L119" s="400"/>
    </row>
    <row r="120" spans="1:12" ht="13.5" customHeight="1" thickBot="1">
      <c r="A120" s="362"/>
      <c r="B120" s="364" t="s">
        <v>398</v>
      </c>
      <c r="C120" s="384" t="s">
        <v>14</v>
      </c>
      <c r="D120" s="459">
        <v>942</v>
      </c>
      <c r="E120" s="378">
        <f t="shared" si="5"/>
        <v>1036.2</v>
      </c>
      <c r="F120" s="395"/>
      <c r="G120" s="396">
        <f t="shared" si="6"/>
        <v>847.76703</v>
      </c>
      <c r="H120" s="396">
        <f t="shared" si="7"/>
        <v>800.6613780000001</v>
      </c>
      <c r="I120" s="396">
        <v>1090</v>
      </c>
      <c r="J120" s="389">
        <v>0.011</v>
      </c>
      <c r="K120" s="433">
        <v>10</v>
      </c>
      <c r="L120" s="400"/>
    </row>
    <row r="121" spans="1:12" ht="13.5" customHeight="1" thickBot="1">
      <c r="A121" s="362"/>
      <c r="B121" s="364" t="s">
        <v>399</v>
      </c>
      <c r="C121" s="384" t="s">
        <v>14</v>
      </c>
      <c r="D121" s="458">
        <v>10933</v>
      </c>
      <c r="E121" s="378">
        <f t="shared" si="5"/>
        <v>12026.300000000001</v>
      </c>
      <c r="F121" s="395"/>
      <c r="G121" s="396">
        <f t="shared" si="6"/>
        <v>9839.317345</v>
      </c>
      <c r="H121" s="396">
        <f t="shared" si="7"/>
        <v>9292.601747000002</v>
      </c>
      <c r="I121" s="396">
        <v>12630</v>
      </c>
      <c r="J121" s="389">
        <v>0.215</v>
      </c>
      <c r="K121" s="433">
        <v>120</v>
      </c>
      <c r="L121" s="400"/>
    </row>
    <row r="122" spans="1:12" ht="13.5" customHeight="1" thickBot="1">
      <c r="A122" s="362"/>
      <c r="B122" s="364" t="s">
        <v>327</v>
      </c>
      <c r="C122" s="384" t="s">
        <v>14</v>
      </c>
      <c r="D122" s="458">
        <v>8470</v>
      </c>
      <c r="E122" s="378">
        <f t="shared" si="5"/>
        <v>9317</v>
      </c>
      <c r="F122" s="395"/>
      <c r="G122" s="396">
        <f t="shared" si="6"/>
        <v>7622.703549999999</v>
      </c>
      <c r="H122" s="396">
        <f t="shared" si="7"/>
        <v>7199.152730000001</v>
      </c>
      <c r="I122" s="396">
        <v>9890</v>
      </c>
      <c r="J122" s="389">
        <v>0.112</v>
      </c>
      <c r="K122" s="433">
        <v>60.04</v>
      </c>
      <c r="L122" s="400"/>
    </row>
    <row r="123" spans="1:12" ht="13.5" customHeight="1" thickBot="1">
      <c r="A123" s="362"/>
      <c r="B123" s="358" t="s">
        <v>400</v>
      </c>
      <c r="C123" s="384" t="s">
        <v>14</v>
      </c>
      <c r="D123" s="458">
        <v>21216</v>
      </c>
      <c r="E123" s="378">
        <f t="shared" si="5"/>
        <v>23337.600000000002</v>
      </c>
      <c r="F123" s="395"/>
      <c r="G123" s="396">
        <f t="shared" si="6"/>
        <v>19093.65744</v>
      </c>
      <c r="H123" s="396">
        <f t="shared" si="7"/>
        <v>18032.730144000005</v>
      </c>
      <c r="I123" s="396">
        <v>22290</v>
      </c>
      <c r="J123" s="389">
        <v>0.343</v>
      </c>
      <c r="K123" s="433">
        <v>183.9</v>
      </c>
      <c r="L123" s="400"/>
    </row>
    <row r="124" spans="1:12" ht="13.5" customHeight="1">
      <c r="A124" s="363">
        <v>34</v>
      </c>
      <c r="B124" s="348" t="s">
        <v>428</v>
      </c>
      <c r="C124" s="345"/>
      <c r="D124" s="345"/>
      <c r="E124" s="345"/>
      <c r="F124" s="345"/>
      <c r="G124" s="409"/>
      <c r="H124" s="409"/>
      <c r="I124" s="409">
        <v>0</v>
      </c>
      <c r="J124" s="388"/>
      <c r="K124" s="435"/>
      <c r="L124" s="400"/>
    </row>
    <row r="125" spans="1:12" ht="13.5" customHeight="1" thickBot="1">
      <c r="A125" s="362"/>
      <c r="B125" s="356" t="s">
        <v>429</v>
      </c>
      <c r="C125" s="344" t="s">
        <v>14</v>
      </c>
      <c r="D125" s="460">
        <v>11193</v>
      </c>
      <c r="E125" s="378">
        <f aca="true" t="shared" si="8" ref="E125:E187">D125*1.1</f>
        <v>12312.300000000001</v>
      </c>
      <c r="F125" s="340">
        <v>13741</v>
      </c>
      <c r="G125" s="396">
        <f t="shared" si="6"/>
        <v>10073.308245</v>
      </c>
      <c r="H125" s="396">
        <f t="shared" si="7"/>
        <v>9513.591087000003</v>
      </c>
      <c r="I125" s="396">
        <v>11760</v>
      </c>
      <c r="J125" s="389">
        <v>0.201</v>
      </c>
      <c r="K125" s="433">
        <v>112</v>
      </c>
      <c r="L125" s="400"/>
    </row>
    <row r="126" spans="1:12" ht="13.5" customHeight="1" thickBot="1">
      <c r="A126" s="362"/>
      <c r="B126" s="356" t="s">
        <v>430</v>
      </c>
      <c r="C126" s="344" t="s">
        <v>14</v>
      </c>
      <c r="D126" s="460">
        <v>25870</v>
      </c>
      <c r="E126" s="378">
        <f t="shared" si="8"/>
        <v>28457.000000000004</v>
      </c>
      <c r="F126" s="340"/>
      <c r="G126" s="396">
        <f t="shared" si="6"/>
        <v>23282.09455</v>
      </c>
      <c r="H126" s="396">
        <f t="shared" si="7"/>
        <v>21988.439330000005</v>
      </c>
      <c r="I126" s="396">
        <v>27170</v>
      </c>
      <c r="J126" s="389">
        <v>0.339</v>
      </c>
      <c r="K126" s="433">
        <v>165</v>
      </c>
      <c r="L126" s="400"/>
    </row>
    <row r="127" spans="1:12" ht="13.5" customHeight="1" thickBot="1">
      <c r="A127" s="362"/>
      <c r="B127" s="356" t="s">
        <v>431</v>
      </c>
      <c r="C127" s="344" t="s">
        <v>14</v>
      </c>
      <c r="D127" s="460">
        <v>7767</v>
      </c>
      <c r="E127" s="378">
        <f t="shared" si="8"/>
        <v>8543.7</v>
      </c>
      <c r="F127" s="340">
        <v>15474</v>
      </c>
      <c r="G127" s="396">
        <f t="shared" si="6"/>
        <v>6990.028155</v>
      </c>
      <c r="H127" s="396">
        <f t="shared" si="7"/>
        <v>6601.631553000001</v>
      </c>
      <c r="I127" s="396">
        <v>8170</v>
      </c>
      <c r="J127" s="389">
        <v>0.082</v>
      </c>
      <c r="K127" s="433">
        <v>50</v>
      </c>
      <c r="L127" s="400"/>
    </row>
    <row r="128" spans="1:12" ht="13.5" customHeight="1" thickBot="1">
      <c r="A128" s="362"/>
      <c r="B128" s="356" t="s">
        <v>432</v>
      </c>
      <c r="C128" s="344" t="s">
        <v>14</v>
      </c>
      <c r="D128" s="460">
        <v>2992</v>
      </c>
      <c r="E128" s="378">
        <f t="shared" si="8"/>
        <v>3291.2000000000003</v>
      </c>
      <c r="F128" s="340">
        <v>8751</v>
      </c>
      <c r="G128" s="396">
        <f t="shared" si="6"/>
        <v>2692.69528</v>
      </c>
      <c r="H128" s="396">
        <f t="shared" si="7"/>
        <v>2543.0773280000008</v>
      </c>
      <c r="I128" s="396">
        <v>3150</v>
      </c>
      <c r="J128" s="389">
        <v>0.031</v>
      </c>
      <c r="K128" s="433">
        <v>20</v>
      </c>
      <c r="L128" s="400"/>
    </row>
    <row r="129" spans="1:12" ht="13.5" customHeight="1" thickBot="1">
      <c r="A129" s="362"/>
      <c r="B129" s="356" t="s">
        <v>433</v>
      </c>
      <c r="C129" s="344" t="s">
        <v>14</v>
      </c>
      <c r="D129" s="460">
        <v>2104</v>
      </c>
      <c r="E129" s="378">
        <f t="shared" si="8"/>
        <v>2314.4</v>
      </c>
      <c r="F129" s="340">
        <v>7445</v>
      </c>
      <c r="G129" s="396">
        <f t="shared" si="6"/>
        <v>1893.5263599999998</v>
      </c>
      <c r="H129" s="396">
        <f t="shared" si="7"/>
        <v>1788.3137360000003</v>
      </c>
      <c r="I129" s="396">
        <v>2220</v>
      </c>
      <c r="J129" s="389">
        <v>0.023</v>
      </c>
      <c r="K129" s="433">
        <v>20</v>
      </c>
      <c r="L129" s="400"/>
    </row>
    <row r="130" spans="1:12" ht="13.5" customHeight="1">
      <c r="A130" s="347">
        <v>35</v>
      </c>
      <c r="B130" s="423" t="s">
        <v>442</v>
      </c>
      <c r="C130" s="466"/>
      <c r="D130" s="466"/>
      <c r="E130" s="466"/>
      <c r="F130" s="346"/>
      <c r="G130" s="409"/>
      <c r="H130" s="409"/>
      <c r="I130" s="409">
        <v>0</v>
      </c>
      <c r="J130" s="467"/>
      <c r="K130" s="468"/>
      <c r="L130" s="400"/>
    </row>
    <row r="131" spans="1:12" ht="13.5" customHeight="1" thickBot="1">
      <c r="A131" s="354"/>
      <c r="B131" s="424" t="s">
        <v>44</v>
      </c>
      <c r="C131" s="425" t="s">
        <v>319</v>
      </c>
      <c r="D131" s="460">
        <v>12255</v>
      </c>
      <c r="E131" s="378">
        <f t="shared" si="8"/>
        <v>13480.500000000002</v>
      </c>
      <c r="F131" s="340">
        <v>1364</v>
      </c>
      <c r="G131" s="396">
        <f t="shared" si="6"/>
        <v>11029.071075</v>
      </c>
      <c r="H131" s="396">
        <f t="shared" si="7"/>
        <v>10416.247545000002</v>
      </c>
      <c r="I131" s="396">
        <v>12270</v>
      </c>
      <c r="J131" s="428">
        <v>0.25</v>
      </c>
      <c r="K131" s="438">
        <v>150</v>
      </c>
      <c r="L131" s="400"/>
    </row>
    <row r="132" spans="1:12" ht="13.5" customHeight="1" thickBot="1">
      <c r="A132" s="354"/>
      <c r="B132" s="424" t="s">
        <v>46</v>
      </c>
      <c r="C132" s="425" t="s">
        <v>319</v>
      </c>
      <c r="D132" s="460">
        <v>4305</v>
      </c>
      <c r="E132" s="378">
        <f t="shared" si="8"/>
        <v>4735.5</v>
      </c>
      <c r="F132" s="340">
        <v>2158</v>
      </c>
      <c r="G132" s="396">
        <f t="shared" si="6"/>
        <v>3874.3493249999997</v>
      </c>
      <c r="H132" s="396">
        <f t="shared" si="7"/>
        <v>3659.0734950000005</v>
      </c>
      <c r="I132" s="396">
        <v>4320</v>
      </c>
      <c r="J132" s="428">
        <v>0.08</v>
      </c>
      <c r="K132" s="438">
        <v>50</v>
      </c>
      <c r="L132" s="400"/>
    </row>
    <row r="133" spans="1:12" ht="13.5" customHeight="1" thickBot="1">
      <c r="A133" s="354"/>
      <c r="B133" s="426" t="s">
        <v>537</v>
      </c>
      <c r="C133" s="427" t="s">
        <v>319</v>
      </c>
      <c r="D133" s="460">
        <v>5804</v>
      </c>
      <c r="E133" s="378">
        <f t="shared" si="8"/>
        <v>6384.400000000001</v>
      </c>
      <c r="F133" s="340"/>
      <c r="G133" s="396">
        <f t="shared" si="6"/>
        <v>5223.39686</v>
      </c>
      <c r="H133" s="396">
        <f t="shared" si="7"/>
        <v>4933.162036000001</v>
      </c>
      <c r="I133" s="396">
        <v>6400</v>
      </c>
      <c r="J133" s="428">
        <v>0.174</v>
      </c>
      <c r="K133" s="438">
        <v>80</v>
      </c>
      <c r="L133" s="400"/>
    </row>
    <row r="134" spans="1:12" ht="13.5" customHeight="1">
      <c r="A134" s="363">
        <v>36</v>
      </c>
      <c r="B134" s="348" t="s">
        <v>407</v>
      </c>
      <c r="C134" s="380"/>
      <c r="D134" s="380"/>
      <c r="E134" s="380"/>
      <c r="F134" s="346"/>
      <c r="G134" s="409"/>
      <c r="H134" s="409"/>
      <c r="I134" s="409">
        <v>0</v>
      </c>
      <c r="J134" s="388"/>
      <c r="K134" s="435"/>
      <c r="L134" s="400"/>
    </row>
    <row r="135" spans="1:12" ht="13.5" customHeight="1" thickBot="1">
      <c r="A135" s="362"/>
      <c r="B135" s="368" t="s">
        <v>538</v>
      </c>
      <c r="C135" s="342" t="s">
        <v>14</v>
      </c>
      <c r="D135" s="460">
        <v>9780</v>
      </c>
      <c r="E135" s="378">
        <f t="shared" si="8"/>
        <v>10758</v>
      </c>
      <c r="F135" s="340"/>
      <c r="G135" s="396">
        <f>E135*81.815%</f>
        <v>8801.6577</v>
      </c>
      <c r="H135" s="396">
        <f>E135*77.269%</f>
        <v>8312.599020000001</v>
      </c>
      <c r="I135" s="396">
        <v>9450</v>
      </c>
      <c r="J135" s="389">
        <v>0.194</v>
      </c>
      <c r="K135" s="433">
        <v>87</v>
      </c>
      <c r="L135" s="400"/>
    </row>
    <row r="136" spans="1:12" ht="13.5" customHeight="1" thickBot="1">
      <c r="A136" s="362"/>
      <c r="B136" s="368" t="s">
        <v>408</v>
      </c>
      <c r="C136" s="342" t="s">
        <v>14</v>
      </c>
      <c r="D136" s="460">
        <v>19678</v>
      </c>
      <c r="E136" s="378">
        <f t="shared" si="8"/>
        <v>21645.800000000003</v>
      </c>
      <c r="F136" s="340"/>
      <c r="G136" s="396">
        <f aca="true" t="shared" si="9" ref="G136:G199">E136*81.815%</f>
        <v>17709.511270000003</v>
      </c>
      <c r="H136" s="396">
        <f aca="true" t="shared" si="10" ref="H136:H199">E136*77.269%</f>
        <v>16725.493202000005</v>
      </c>
      <c r="I136" s="396">
        <v>18690</v>
      </c>
      <c r="J136" s="389">
        <v>0.302</v>
      </c>
      <c r="K136" s="433">
        <v>178</v>
      </c>
      <c r="L136" s="400"/>
    </row>
    <row r="137" spans="1:12" ht="13.5" customHeight="1" thickBot="1">
      <c r="A137" s="362"/>
      <c r="B137" s="368" t="s">
        <v>409</v>
      </c>
      <c r="C137" s="342" t="s">
        <v>14</v>
      </c>
      <c r="D137" s="460">
        <v>5207</v>
      </c>
      <c r="E137" s="378">
        <f t="shared" si="8"/>
        <v>5727.700000000001</v>
      </c>
      <c r="F137" s="340">
        <v>8059</v>
      </c>
      <c r="G137" s="396">
        <f t="shared" si="9"/>
        <v>4686.117755</v>
      </c>
      <c r="H137" s="396">
        <f t="shared" si="10"/>
        <v>4425.736513000001</v>
      </c>
      <c r="I137" s="396">
        <v>5100</v>
      </c>
      <c r="J137" s="389">
        <v>0.076</v>
      </c>
      <c r="K137" s="433">
        <v>50</v>
      </c>
      <c r="L137" s="400"/>
    </row>
    <row r="138" spans="1:12" ht="13.5" customHeight="1" thickBot="1">
      <c r="A138" s="362"/>
      <c r="B138" s="368" t="s">
        <v>410</v>
      </c>
      <c r="C138" s="342" t="s">
        <v>14</v>
      </c>
      <c r="D138" s="460">
        <v>1995</v>
      </c>
      <c r="E138" s="378">
        <f t="shared" si="8"/>
        <v>2194.5</v>
      </c>
      <c r="F138" s="340"/>
      <c r="G138" s="396">
        <f t="shared" si="9"/>
        <v>1795.430175</v>
      </c>
      <c r="H138" s="396">
        <f t="shared" si="10"/>
        <v>1695.6682050000002</v>
      </c>
      <c r="I138" s="396">
        <v>2010</v>
      </c>
      <c r="J138" s="389">
        <v>0.033</v>
      </c>
      <c r="K138" s="433">
        <v>20</v>
      </c>
      <c r="L138" s="400"/>
    </row>
    <row r="139" spans="1:12" ht="13.5" customHeight="1" thickBot="1">
      <c r="A139" s="362"/>
      <c r="B139" s="353" t="s">
        <v>411</v>
      </c>
      <c r="C139" s="342" t="s">
        <v>14</v>
      </c>
      <c r="D139" s="460">
        <v>8528</v>
      </c>
      <c r="E139" s="378">
        <f t="shared" si="8"/>
        <v>9380.800000000001</v>
      </c>
      <c r="F139" s="340">
        <v>6779</v>
      </c>
      <c r="G139" s="396">
        <f t="shared" si="9"/>
        <v>7674.90152</v>
      </c>
      <c r="H139" s="396">
        <f t="shared" si="10"/>
        <v>7248.450352000002</v>
      </c>
      <c r="I139" s="396">
        <v>8540</v>
      </c>
      <c r="J139" s="389">
        <v>0.101</v>
      </c>
      <c r="K139" s="433">
        <v>55</v>
      </c>
      <c r="L139" s="400"/>
    </row>
    <row r="140" spans="1:12" ht="13.5" customHeight="1" thickBot="1">
      <c r="A140" s="362"/>
      <c r="B140" s="369" t="s">
        <v>539</v>
      </c>
      <c r="C140" s="342" t="s">
        <v>14</v>
      </c>
      <c r="D140" s="460">
        <v>2796</v>
      </c>
      <c r="E140" s="378">
        <f t="shared" si="8"/>
        <v>3075.6000000000004</v>
      </c>
      <c r="F140" s="340">
        <v>6779</v>
      </c>
      <c r="G140" s="396">
        <f t="shared" si="9"/>
        <v>2516.3021400000002</v>
      </c>
      <c r="H140" s="396">
        <f t="shared" si="10"/>
        <v>2376.4853640000006</v>
      </c>
      <c r="I140" s="396">
        <v>3080</v>
      </c>
      <c r="J140" s="389">
        <v>0.025</v>
      </c>
      <c r="K140" s="433">
        <v>20</v>
      </c>
      <c r="L140" s="400"/>
    </row>
    <row r="141" spans="1:12" ht="13.5" customHeight="1" thickBot="1">
      <c r="A141" s="362"/>
      <c r="B141" s="369" t="s">
        <v>540</v>
      </c>
      <c r="C141" s="342" t="s">
        <v>14</v>
      </c>
      <c r="D141" s="460">
        <v>11823</v>
      </c>
      <c r="E141" s="378">
        <f t="shared" si="8"/>
        <v>13005.300000000001</v>
      </c>
      <c r="F141" s="340"/>
      <c r="G141" s="396">
        <f>E141*81.815%</f>
        <v>10640.286195</v>
      </c>
      <c r="H141" s="396">
        <f>E141*77.269%</f>
        <v>10049.065257000002</v>
      </c>
      <c r="I141" s="396">
        <v>11830</v>
      </c>
      <c r="J141" s="389">
        <v>0.174</v>
      </c>
      <c r="K141" s="433">
        <v>90</v>
      </c>
      <c r="L141" s="400"/>
    </row>
    <row r="142" spans="1:12" ht="13.5" customHeight="1" thickBot="1">
      <c r="A142" s="362"/>
      <c r="B142" s="368" t="s">
        <v>412</v>
      </c>
      <c r="C142" s="342" t="s">
        <v>14</v>
      </c>
      <c r="D142" s="460">
        <v>23100</v>
      </c>
      <c r="E142" s="378">
        <f t="shared" si="8"/>
        <v>25410.000000000004</v>
      </c>
      <c r="F142" s="343"/>
      <c r="G142" s="396">
        <f t="shared" si="9"/>
        <v>20789.1915</v>
      </c>
      <c r="H142" s="396">
        <f t="shared" si="10"/>
        <v>19634.052900000006</v>
      </c>
      <c r="I142" s="396">
        <v>23110</v>
      </c>
      <c r="J142" s="389">
        <v>0.363</v>
      </c>
      <c r="K142" s="433">
        <v>220</v>
      </c>
      <c r="L142" s="400"/>
    </row>
    <row r="143" spans="1:12" ht="13.5" customHeight="1" thickBot="1">
      <c r="A143" s="362"/>
      <c r="B143" s="368" t="s">
        <v>413</v>
      </c>
      <c r="C143" s="385" t="s">
        <v>319</v>
      </c>
      <c r="D143" s="460">
        <v>1458</v>
      </c>
      <c r="E143" s="378">
        <f t="shared" si="8"/>
        <v>1603.8000000000002</v>
      </c>
      <c r="F143" s="343">
        <v>7303</v>
      </c>
      <c r="G143" s="396">
        <f t="shared" si="9"/>
        <v>1312.14897</v>
      </c>
      <c r="H143" s="396">
        <f t="shared" si="10"/>
        <v>1239.2402220000004</v>
      </c>
      <c r="I143" s="396">
        <v>1470</v>
      </c>
      <c r="J143" s="457">
        <v>0.03</v>
      </c>
      <c r="K143" s="434">
        <v>16</v>
      </c>
      <c r="L143" s="400"/>
    </row>
    <row r="144" spans="1:12" ht="13.5" customHeight="1" thickBot="1">
      <c r="A144" s="362"/>
      <c r="B144" s="364" t="s">
        <v>414</v>
      </c>
      <c r="C144" s="384" t="s">
        <v>14</v>
      </c>
      <c r="D144" s="460">
        <v>13012</v>
      </c>
      <c r="E144" s="378">
        <f t="shared" si="8"/>
        <v>14313.2</v>
      </c>
      <c r="F144" s="343">
        <v>12951</v>
      </c>
      <c r="G144" s="396">
        <f t="shared" si="9"/>
        <v>11710.344579999999</v>
      </c>
      <c r="H144" s="396">
        <f t="shared" si="10"/>
        <v>11059.666508000002</v>
      </c>
      <c r="I144" s="396">
        <v>12630</v>
      </c>
      <c r="J144" s="457">
        <v>0.164</v>
      </c>
      <c r="K144" s="434">
        <v>170</v>
      </c>
      <c r="L144" s="400"/>
    </row>
    <row r="145" spans="1:12" ht="13.5" customHeight="1" thickBot="1">
      <c r="A145" s="362"/>
      <c r="B145" s="358" t="s">
        <v>415</v>
      </c>
      <c r="C145" s="385" t="s">
        <v>319</v>
      </c>
      <c r="D145" s="460">
        <v>6697</v>
      </c>
      <c r="E145" s="378">
        <f t="shared" si="8"/>
        <v>7366.700000000001</v>
      </c>
      <c r="F145" s="343">
        <v>15474</v>
      </c>
      <c r="G145" s="396">
        <f t="shared" si="9"/>
        <v>6027.065605</v>
      </c>
      <c r="H145" s="396">
        <f t="shared" si="10"/>
        <v>5692.1754230000015</v>
      </c>
      <c r="I145" s="396">
        <v>7370</v>
      </c>
      <c r="J145" s="457">
        <v>0.094</v>
      </c>
      <c r="K145" s="434">
        <v>50.4</v>
      </c>
      <c r="L145" s="400"/>
    </row>
    <row r="146" spans="1:12" ht="13.5" customHeight="1" thickBot="1">
      <c r="A146" s="362"/>
      <c r="B146" s="358" t="s">
        <v>416</v>
      </c>
      <c r="C146" s="384" t="s">
        <v>14</v>
      </c>
      <c r="D146" s="460">
        <v>9307</v>
      </c>
      <c r="E146" s="378">
        <f t="shared" si="8"/>
        <v>10237.7</v>
      </c>
      <c r="F146" s="343">
        <v>4098</v>
      </c>
      <c r="G146" s="396">
        <f t="shared" si="9"/>
        <v>8375.974255</v>
      </c>
      <c r="H146" s="396">
        <f t="shared" si="10"/>
        <v>7910.568413000002</v>
      </c>
      <c r="I146" s="396">
        <v>9320</v>
      </c>
      <c r="J146" s="457">
        <v>0.186</v>
      </c>
      <c r="K146" s="434">
        <v>100</v>
      </c>
      <c r="L146" s="400"/>
    </row>
    <row r="147" spans="1:12" ht="13.5" customHeight="1" thickBot="1">
      <c r="A147" s="362"/>
      <c r="B147" s="358" t="s">
        <v>541</v>
      </c>
      <c r="C147" s="384" t="s">
        <v>14</v>
      </c>
      <c r="D147" s="460">
        <v>9576</v>
      </c>
      <c r="E147" s="378">
        <f t="shared" si="8"/>
        <v>10533.6</v>
      </c>
      <c r="F147" s="340">
        <v>8132</v>
      </c>
      <c r="G147" s="396">
        <f t="shared" si="9"/>
        <v>8618.06484</v>
      </c>
      <c r="H147" s="396">
        <f t="shared" si="10"/>
        <v>8139.207384000001</v>
      </c>
      <c r="I147" s="396">
        <v>9000</v>
      </c>
      <c r="J147" s="457">
        <v>0.183</v>
      </c>
      <c r="K147" s="434">
        <v>98</v>
      </c>
      <c r="L147" s="400"/>
    </row>
    <row r="148" spans="1:12" ht="13.5" customHeight="1" thickBot="1">
      <c r="A148" s="362"/>
      <c r="B148" s="358" t="s">
        <v>542</v>
      </c>
      <c r="C148" s="384" t="s">
        <v>14</v>
      </c>
      <c r="D148" s="460">
        <v>16422</v>
      </c>
      <c r="E148" s="378">
        <f t="shared" si="8"/>
        <v>18064.2</v>
      </c>
      <c r="F148" s="340">
        <v>6971</v>
      </c>
      <c r="G148" s="396">
        <f t="shared" si="9"/>
        <v>14779.22523</v>
      </c>
      <c r="H148" s="396">
        <f t="shared" si="10"/>
        <v>13958.026698000001</v>
      </c>
      <c r="I148" s="396">
        <v>16430</v>
      </c>
      <c r="J148" s="457">
        <v>0.272</v>
      </c>
      <c r="K148" s="434">
        <v>146</v>
      </c>
      <c r="L148" s="400"/>
    </row>
    <row r="149" spans="1:12" ht="13.5" customHeight="1">
      <c r="A149" s="363">
        <v>37</v>
      </c>
      <c r="B149" s="370" t="s">
        <v>417</v>
      </c>
      <c r="C149" s="383"/>
      <c r="D149" s="383"/>
      <c r="E149" s="383"/>
      <c r="F149" s="346">
        <v>7913</v>
      </c>
      <c r="G149" s="409"/>
      <c r="H149" s="409"/>
      <c r="I149" s="409">
        <v>0</v>
      </c>
      <c r="J149" s="388"/>
      <c r="K149" s="435"/>
      <c r="L149" s="400"/>
    </row>
    <row r="150" spans="1:12" ht="13.5" customHeight="1" thickBot="1">
      <c r="A150" s="362"/>
      <c r="B150" s="353" t="s">
        <v>418</v>
      </c>
      <c r="C150" s="378" t="s">
        <v>319</v>
      </c>
      <c r="D150" s="460">
        <v>2834</v>
      </c>
      <c r="E150" s="378">
        <f t="shared" si="8"/>
        <v>3117.4</v>
      </c>
      <c r="F150" s="340">
        <v>1487</v>
      </c>
      <c r="G150" s="396">
        <f t="shared" si="9"/>
        <v>2550.50081</v>
      </c>
      <c r="H150" s="396">
        <f t="shared" si="10"/>
        <v>2408.7838060000004</v>
      </c>
      <c r="I150" s="396">
        <v>2840</v>
      </c>
      <c r="J150" s="457">
        <v>0.073</v>
      </c>
      <c r="K150" s="434">
        <v>30</v>
      </c>
      <c r="L150" s="400"/>
    </row>
    <row r="151" spans="1:12" ht="13.5" customHeight="1" thickBot="1">
      <c r="A151" s="362"/>
      <c r="B151" s="452" t="s">
        <v>419</v>
      </c>
      <c r="C151" s="386" t="s">
        <v>319</v>
      </c>
      <c r="D151" s="460">
        <v>18701</v>
      </c>
      <c r="E151" s="378">
        <f t="shared" si="8"/>
        <v>20571.100000000002</v>
      </c>
      <c r="F151" s="340"/>
      <c r="G151" s="396">
        <f>E151*81.815%</f>
        <v>16830.245465</v>
      </c>
      <c r="H151" s="396">
        <f>E151*77.269%</f>
        <v>15895.083259000005</v>
      </c>
      <c r="I151" s="396">
        <v>18720</v>
      </c>
      <c r="J151" s="457">
        <v>0.211</v>
      </c>
      <c r="K151" s="434">
        <v>140</v>
      </c>
      <c r="L151" s="400"/>
    </row>
    <row r="152" spans="1:12" ht="13.5" customHeight="1" thickBot="1">
      <c r="A152" s="362"/>
      <c r="B152" s="452" t="s">
        <v>420</v>
      </c>
      <c r="C152" s="386" t="s">
        <v>50</v>
      </c>
      <c r="D152" s="460">
        <v>24347</v>
      </c>
      <c r="E152" s="378">
        <f t="shared" si="8"/>
        <v>26781.7</v>
      </c>
      <c r="F152" s="340"/>
      <c r="G152" s="396">
        <f>E152*81.815%</f>
        <v>21911.447855</v>
      </c>
      <c r="H152" s="396">
        <f>E152*77.269%</f>
        <v>20693.951773000004</v>
      </c>
      <c r="I152" s="396">
        <v>26790</v>
      </c>
      <c r="J152" s="457">
        <v>0.541</v>
      </c>
      <c r="K152" s="434">
        <v>290</v>
      </c>
      <c r="L152" s="400"/>
    </row>
    <row r="153" spans="1:12" ht="13.5" customHeight="1" thickBot="1">
      <c r="A153" s="362"/>
      <c r="B153" s="371" t="s">
        <v>421</v>
      </c>
      <c r="C153" s="378" t="s">
        <v>319</v>
      </c>
      <c r="D153" s="460">
        <v>10383</v>
      </c>
      <c r="E153" s="378">
        <f t="shared" si="8"/>
        <v>11421.300000000001</v>
      </c>
      <c r="F153" s="340">
        <v>8190</v>
      </c>
      <c r="G153" s="396">
        <f>E153*81.815%</f>
        <v>9344.336595</v>
      </c>
      <c r="H153" s="396">
        <f>E153*77.269%</f>
        <v>8825.124297000002</v>
      </c>
      <c r="I153" s="396">
        <v>10100</v>
      </c>
      <c r="J153" s="457">
        <v>0.175</v>
      </c>
      <c r="K153" s="434">
        <v>100</v>
      </c>
      <c r="L153" s="400"/>
    </row>
    <row r="154" spans="1:12" ht="13.5" customHeight="1" thickBot="1">
      <c r="A154" s="362"/>
      <c r="B154" s="372" t="s">
        <v>422</v>
      </c>
      <c r="C154" s="387" t="s">
        <v>50</v>
      </c>
      <c r="D154" s="460">
        <v>21571</v>
      </c>
      <c r="E154" s="378">
        <f t="shared" si="8"/>
        <v>23728.100000000002</v>
      </c>
      <c r="F154" s="340">
        <v>14551</v>
      </c>
      <c r="G154" s="396">
        <f>E154*81.815%</f>
        <v>19413.145015000002</v>
      </c>
      <c r="H154" s="396">
        <f>E154*77.269%</f>
        <v>18334.465589000003</v>
      </c>
      <c r="I154" s="396">
        <v>20700</v>
      </c>
      <c r="J154" s="457">
        <v>0.5</v>
      </c>
      <c r="K154" s="434">
        <v>210</v>
      </c>
      <c r="L154" s="400"/>
    </row>
    <row r="155" spans="1:12" ht="13.5" customHeight="1" thickBot="1">
      <c r="A155" s="362"/>
      <c r="B155" s="372" t="s">
        <v>423</v>
      </c>
      <c r="C155" s="378" t="s">
        <v>319</v>
      </c>
      <c r="D155" s="460">
        <v>11486</v>
      </c>
      <c r="E155" s="378">
        <f t="shared" si="8"/>
        <v>12634.6</v>
      </c>
      <c r="F155" s="340"/>
      <c r="G155" s="396">
        <f>E155*81.815%</f>
        <v>10336.99799</v>
      </c>
      <c r="H155" s="396">
        <f>E155*77.269%</f>
        <v>9762.629074000002</v>
      </c>
      <c r="I155" s="396">
        <v>11500</v>
      </c>
      <c r="J155" s="457">
        <v>0.229</v>
      </c>
      <c r="K155" s="434">
        <v>140</v>
      </c>
      <c r="L155" s="400"/>
    </row>
    <row r="156" spans="1:12" ht="13.5" customHeight="1" thickBot="1">
      <c r="A156" s="362"/>
      <c r="B156" s="372" t="s">
        <v>424</v>
      </c>
      <c r="C156" s="378" t="s">
        <v>319</v>
      </c>
      <c r="D156" s="460">
        <v>12207</v>
      </c>
      <c r="E156" s="378">
        <f t="shared" si="8"/>
        <v>13427.7</v>
      </c>
      <c r="F156" s="340">
        <v>1489</v>
      </c>
      <c r="G156" s="396">
        <f t="shared" si="9"/>
        <v>10985.872755</v>
      </c>
      <c r="H156" s="396">
        <f t="shared" si="10"/>
        <v>10375.449513000001</v>
      </c>
      <c r="I156" s="396">
        <v>12210</v>
      </c>
      <c r="J156" s="457">
        <v>0.188</v>
      </c>
      <c r="K156" s="434">
        <v>130</v>
      </c>
      <c r="L156" s="400"/>
    </row>
    <row r="157" spans="1:12" ht="13.5" customHeight="1" thickBot="1">
      <c r="A157" s="362"/>
      <c r="B157" s="372" t="s">
        <v>425</v>
      </c>
      <c r="C157" s="378" t="s">
        <v>319</v>
      </c>
      <c r="D157" s="460">
        <v>1791</v>
      </c>
      <c r="E157" s="378">
        <f t="shared" si="8"/>
        <v>1970.1000000000001</v>
      </c>
      <c r="F157" s="340">
        <v>7658</v>
      </c>
      <c r="G157" s="396">
        <f t="shared" si="9"/>
        <v>1611.837315</v>
      </c>
      <c r="H157" s="396">
        <f t="shared" si="10"/>
        <v>1522.2765690000003</v>
      </c>
      <c r="I157" s="396">
        <v>1800</v>
      </c>
      <c r="J157" s="457">
        <v>0.028</v>
      </c>
      <c r="K157" s="434">
        <v>15</v>
      </c>
      <c r="L157" s="400"/>
    </row>
    <row r="158" spans="1:12" ht="13.5" customHeight="1" thickBot="1">
      <c r="A158" s="362"/>
      <c r="B158" s="372" t="s">
        <v>328</v>
      </c>
      <c r="C158" s="378" t="s">
        <v>319</v>
      </c>
      <c r="D158" s="460">
        <v>6695</v>
      </c>
      <c r="E158" s="378">
        <f t="shared" si="8"/>
        <v>7364.500000000001</v>
      </c>
      <c r="F158" s="340">
        <v>2817</v>
      </c>
      <c r="G158" s="396">
        <f t="shared" si="9"/>
        <v>6025.265675000001</v>
      </c>
      <c r="H158" s="396">
        <f t="shared" si="10"/>
        <v>5690.475505000001</v>
      </c>
      <c r="I158" s="396">
        <v>7740</v>
      </c>
      <c r="J158" s="457">
        <v>0.133</v>
      </c>
      <c r="K158" s="434">
        <v>71.3</v>
      </c>
      <c r="L158" s="400"/>
    </row>
    <row r="159" spans="1:12" ht="13.5" customHeight="1" thickBot="1">
      <c r="A159" s="362"/>
      <c r="B159" s="372" t="s">
        <v>426</v>
      </c>
      <c r="C159" s="378" t="s">
        <v>319</v>
      </c>
      <c r="D159" s="460">
        <v>10651</v>
      </c>
      <c r="E159" s="378">
        <f t="shared" si="8"/>
        <v>11716.1</v>
      </c>
      <c r="F159" s="340"/>
      <c r="G159" s="396">
        <f t="shared" si="9"/>
        <v>9585.527215</v>
      </c>
      <c r="H159" s="396">
        <f t="shared" si="10"/>
        <v>9052.913309000001</v>
      </c>
      <c r="I159" s="396">
        <v>11190</v>
      </c>
      <c r="J159" s="457">
        <v>0.231</v>
      </c>
      <c r="K159" s="434">
        <v>123.8</v>
      </c>
      <c r="L159" s="400"/>
    </row>
    <row r="160" spans="1:12" ht="13.5" customHeight="1" thickBot="1">
      <c r="A160" s="362"/>
      <c r="B160" s="372" t="s">
        <v>427</v>
      </c>
      <c r="C160" s="378" t="s">
        <v>319</v>
      </c>
      <c r="D160" s="460">
        <v>8493</v>
      </c>
      <c r="E160" s="378">
        <f t="shared" si="8"/>
        <v>9342.300000000001</v>
      </c>
      <c r="F160" s="340">
        <v>9337</v>
      </c>
      <c r="G160" s="396">
        <f t="shared" si="9"/>
        <v>7643.402745</v>
      </c>
      <c r="H160" s="396">
        <f t="shared" si="10"/>
        <v>7218.701787000002</v>
      </c>
      <c r="I160" s="396">
        <v>9820</v>
      </c>
      <c r="J160" s="457">
        <v>0.192</v>
      </c>
      <c r="K160" s="434">
        <v>102.9</v>
      </c>
      <c r="L160" s="400"/>
    </row>
    <row r="161" spans="1:12" ht="13.5" customHeight="1" thickBot="1">
      <c r="A161" s="362"/>
      <c r="B161" s="356" t="s">
        <v>571</v>
      </c>
      <c r="C161" s="378" t="s">
        <v>319</v>
      </c>
      <c r="D161" s="460">
        <v>7855</v>
      </c>
      <c r="E161" s="378">
        <f t="shared" si="8"/>
        <v>8640.5</v>
      </c>
      <c r="F161" s="340">
        <v>3280</v>
      </c>
      <c r="G161" s="396">
        <f t="shared" si="9"/>
        <v>7069.225074999999</v>
      </c>
      <c r="H161" s="396">
        <f t="shared" si="10"/>
        <v>6676.427945000001</v>
      </c>
      <c r="I161" s="396">
        <v>7860</v>
      </c>
      <c r="J161" s="389">
        <v>0.069</v>
      </c>
      <c r="K161" s="433"/>
      <c r="L161" s="400"/>
    </row>
    <row r="162" spans="1:12" ht="13.5" customHeight="1">
      <c r="A162" s="363">
        <v>38</v>
      </c>
      <c r="B162" s="348" t="s">
        <v>401</v>
      </c>
      <c r="C162" s="376"/>
      <c r="D162" s="376"/>
      <c r="E162" s="376"/>
      <c r="F162" s="388">
        <v>4864</v>
      </c>
      <c r="G162" s="409"/>
      <c r="H162" s="409"/>
      <c r="I162" s="409">
        <v>0</v>
      </c>
      <c r="J162" s="388"/>
      <c r="K162" s="435"/>
      <c r="L162" s="400"/>
    </row>
    <row r="163" spans="1:12" ht="13.5" customHeight="1" thickBot="1">
      <c r="A163" s="362"/>
      <c r="B163" s="352" t="s">
        <v>543</v>
      </c>
      <c r="C163" s="378" t="s">
        <v>319</v>
      </c>
      <c r="D163" s="460">
        <v>21571</v>
      </c>
      <c r="E163" s="378">
        <f t="shared" si="8"/>
        <v>23728.100000000002</v>
      </c>
      <c r="F163" s="340"/>
      <c r="G163" s="396">
        <f>E163*81.815%</f>
        <v>19413.145015000002</v>
      </c>
      <c r="H163" s="396">
        <f>E163*77.269%</f>
        <v>18334.465589000003</v>
      </c>
      <c r="I163" s="396">
        <v>21630</v>
      </c>
      <c r="J163" s="389">
        <v>0.408</v>
      </c>
      <c r="K163" s="433">
        <v>210</v>
      </c>
      <c r="L163" s="400"/>
    </row>
    <row r="164" spans="1:12" ht="13.5" customHeight="1" thickBot="1">
      <c r="A164" s="362"/>
      <c r="B164" s="352" t="s">
        <v>402</v>
      </c>
      <c r="C164" s="378" t="s">
        <v>319</v>
      </c>
      <c r="D164" s="460">
        <v>11486</v>
      </c>
      <c r="E164" s="378">
        <f t="shared" si="8"/>
        <v>12634.6</v>
      </c>
      <c r="F164" s="340">
        <v>5286</v>
      </c>
      <c r="G164" s="396">
        <f t="shared" si="9"/>
        <v>10336.99799</v>
      </c>
      <c r="H164" s="396">
        <f t="shared" si="10"/>
        <v>9762.629074000002</v>
      </c>
      <c r="I164" s="396">
        <v>11500</v>
      </c>
      <c r="J164" s="389">
        <v>0.186</v>
      </c>
      <c r="K164" s="433">
        <v>120</v>
      </c>
      <c r="L164" s="400"/>
    </row>
    <row r="165" spans="1:12" ht="13.5" customHeight="1" thickBot="1">
      <c r="A165" s="362"/>
      <c r="B165" s="365" t="s">
        <v>544</v>
      </c>
      <c r="C165" s="378" t="s">
        <v>319</v>
      </c>
      <c r="D165" s="460">
        <v>12207</v>
      </c>
      <c r="E165" s="378">
        <f t="shared" si="8"/>
        <v>13427.7</v>
      </c>
      <c r="F165" s="340">
        <v>7906</v>
      </c>
      <c r="G165" s="396">
        <f t="shared" si="9"/>
        <v>10985.872755</v>
      </c>
      <c r="H165" s="396">
        <f t="shared" si="10"/>
        <v>10375.449513000001</v>
      </c>
      <c r="I165" s="396">
        <v>12210</v>
      </c>
      <c r="J165" s="389">
        <v>0.18</v>
      </c>
      <c r="K165" s="433">
        <v>110</v>
      </c>
      <c r="L165" s="400"/>
    </row>
    <row r="166" spans="1:12" ht="13.5" customHeight="1" thickBot="1">
      <c r="A166" s="362"/>
      <c r="B166" s="366" t="s">
        <v>403</v>
      </c>
      <c r="C166" s="378" t="s">
        <v>319</v>
      </c>
      <c r="D166" s="460">
        <v>1791</v>
      </c>
      <c r="E166" s="378">
        <f t="shared" si="8"/>
        <v>1970.1000000000001</v>
      </c>
      <c r="F166" s="340">
        <v>5524</v>
      </c>
      <c r="G166" s="396">
        <f t="shared" si="9"/>
        <v>1611.837315</v>
      </c>
      <c r="H166" s="396">
        <f t="shared" si="10"/>
        <v>1522.2765690000003</v>
      </c>
      <c r="I166" s="396">
        <v>1800</v>
      </c>
      <c r="J166" s="389">
        <v>0.031</v>
      </c>
      <c r="K166" s="433">
        <v>15</v>
      </c>
      <c r="L166" s="400"/>
    </row>
    <row r="167" spans="1:12" ht="13.5" customHeight="1" thickBot="1">
      <c r="A167" s="362"/>
      <c r="B167" s="352" t="s">
        <v>404</v>
      </c>
      <c r="C167" s="378" t="s">
        <v>319</v>
      </c>
      <c r="D167" s="460">
        <v>18701</v>
      </c>
      <c r="E167" s="378">
        <f t="shared" si="8"/>
        <v>20571.100000000002</v>
      </c>
      <c r="F167" s="340">
        <v>1352</v>
      </c>
      <c r="G167" s="396">
        <f t="shared" si="9"/>
        <v>16830.245465</v>
      </c>
      <c r="H167" s="396">
        <f t="shared" si="10"/>
        <v>15895.083259000005</v>
      </c>
      <c r="I167" s="396">
        <v>17500</v>
      </c>
      <c r="J167" s="389">
        <v>0.24</v>
      </c>
      <c r="K167" s="433">
        <v>145</v>
      </c>
      <c r="L167" s="400"/>
    </row>
    <row r="168" spans="1:12" ht="13.5" customHeight="1" thickBot="1">
      <c r="A168" s="362"/>
      <c r="B168" s="367" t="s">
        <v>405</v>
      </c>
      <c r="C168" s="378" t="s">
        <v>319</v>
      </c>
      <c r="D168" s="460">
        <v>10383</v>
      </c>
      <c r="E168" s="378">
        <f t="shared" si="8"/>
        <v>11421.300000000001</v>
      </c>
      <c r="F168" s="394">
        <v>4981</v>
      </c>
      <c r="G168" s="396">
        <f t="shared" si="9"/>
        <v>9344.336595</v>
      </c>
      <c r="H168" s="396">
        <f t="shared" si="10"/>
        <v>8825.124297000002</v>
      </c>
      <c r="I168" s="396">
        <v>10100</v>
      </c>
      <c r="J168" s="389">
        <v>0.196</v>
      </c>
      <c r="K168" s="433">
        <v>100</v>
      </c>
      <c r="L168" s="400"/>
    </row>
    <row r="169" spans="1:12" ht="13.5" customHeight="1" thickBot="1">
      <c r="A169" s="362"/>
      <c r="B169" s="352" t="s">
        <v>406</v>
      </c>
      <c r="C169" s="378" t="s">
        <v>319</v>
      </c>
      <c r="D169" s="460">
        <v>4743</v>
      </c>
      <c r="E169" s="378">
        <f t="shared" si="8"/>
        <v>5217.3</v>
      </c>
      <c r="F169" s="394"/>
      <c r="G169" s="396">
        <f>E169*81.815%</f>
        <v>4268.533995</v>
      </c>
      <c r="H169" s="396">
        <f>E169*77.269%</f>
        <v>4031.355537000001</v>
      </c>
      <c r="I169" s="396">
        <v>4760</v>
      </c>
      <c r="J169" s="389">
        <v>0.18</v>
      </c>
      <c r="K169" s="433">
        <v>50</v>
      </c>
      <c r="L169" s="400"/>
    </row>
    <row r="170" spans="1:12" ht="13.5" customHeight="1">
      <c r="A170" s="363">
        <v>39</v>
      </c>
      <c r="B170" s="355" t="s">
        <v>60</v>
      </c>
      <c r="C170" s="376"/>
      <c r="D170" s="376"/>
      <c r="E170" s="376"/>
      <c r="F170" s="406"/>
      <c r="G170" s="409"/>
      <c r="H170" s="409"/>
      <c r="I170" s="409">
        <v>0</v>
      </c>
      <c r="J170" s="388"/>
      <c r="K170" s="435"/>
      <c r="L170" s="400"/>
    </row>
    <row r="171" spans="1:12" ht="13.5" customHeight="1" thickBot="1">
      <c r="A171" s="362"/>
      <c r="B171" s="353" t="s">
        <v>434</v>
      </c>
      <c r="C171" s="378" t="s">
        <v>14</v>
      </c>
      <c r="D171" s="460">
        <v>1953</v>
      </c>
      <c r="E171" s="378">
        <f t="shared" si="8"/>
        <v>2148.3</v>
      </c>
      <c r="F171" s="394">
        <v>4705</v>
      </c>
      <c r="G171" s="396">
        <f t="shared" si="9"/>
        <v>1757.631645</v>
      </c>
      <c r="H171" s="396">
        <f t="shared" si="10"/>
        <v>1659.9699270000003</v>
      </c>
      <c r="I171" s="396">
        <v>1960</v>
      </c>
      <c r="J171" s="457">
        <v>0.033</v>
      </c>
      <c r="K171" s="434">
        <v>20</v>
      </c>
      <c r="L171" s="400"/>
    </row>
    <row r="172" spans="1:12" ht="13.5" customHeight="1" thickBot="1">
      <c r="A172" s="362"/>
      <c r="B172" s="368" t="s">
        <v>435</v>
      </c>
      <c r="C172" s="385" t="s">
        <v>14</v>
      </c>
      <c r="D172" s="460">
        <v>22691</v>
      </c>
      <c r="E172" s="378">
        <f t="shared" si="8"/>
        <v>24960.100000000002</v>
      </c>
      <c r="F172" s="394">
        <v>15747</v>
      </c>
      <c r="G172" s="396">
        <f t="shared" si="9"/>
        <v>20421.105815</v>
      </c>
      <c r="H172" s="396">
        <f t="shared" si="10"/>
        <v>19286.419669000003</v>
      </c>
      <c r="I172" s="396">
        <v>22700</v>
      </c>
      <c r="J172" s="457">
        <v>0.434</v>
      </c>
      <c r="K172" s="434">
        <v>210</v>
      </c>
      <c r="L172" s="400"/>
    </row>
    <row r="173" spans="1:12" ht="13.5" customHeight="1" thickBot="1">
      <c r="A173" s="362"/>
      <c r="B173" s="353" t="s">
        <v>436</v>
      </c>
      <c r="C173" s="378" t="s">
        <v>14</v>
      </c>
      <c r="D173" s="460">
        <v>15550</v>
      </c>
      <c r="E173" s="378">
        <f t="shared" si="8"/>
        <v>17105</v>
      </c>
      <c r="F173" s="394">
        <v>1417</v>
      </c>
      <c r="G173" s="396">
        <f t="shared" si="9"/>
        <v>13994.45575</v>
      </c>
      <c r="H173" s="396">
        <f t="shared" si="10"/>
        <v>13216.862450000002</v>
      </c>
      <c r="I173" s="396">
        <v>15000</v>
      </c>
      <c r="J173" s="457">
        <v>0.272</v>
      </c>
      <c r="K173" s="434">
        <v>150</v>
      </c>
      <c r="L173" s="400"/>
    </row>
    <row r="174" spans="1:12" ht="13.5" customHeight="1" thickBot="1">
      <c r="A174" s="362"/>
      <c r="B174" s="353" t="s">
        <v>437</v>
      </c>
      <c r="C174" s="378" t="s">
        <v>14</v>
      </c>
      <c r="D174" s="460">
        <v>20879</v>
      </c>
      <c r="E174" s="378">
        <f t="shared" si="8"/>
        <v>22966.9</v>
      </c>
      <c r="F174" s="340">
        <v>9220</v>
      </c>
      <c r="G174" s="396">
        <f t="shared" si="9"/>
        <v>18790.369235</v>
      </c>
      <c r="H174" s="396">
        <f t="shared" si="10"/>
        <v>17746.293961000003</v>
      </c>
      <c r="I174" s="396">
        <v>20800</v>
      </c>
      <c r="J174" s="457">
        <v>0.326</v>
      </c>
      <c r="K174" s="434">
        <v>170</v>
      </c>
      <c r="L174" s="400"/>
    </row>
    <row r="175" spans="1:12" ht="13.5" customHeight="1" thickBot="1">
      <c r="A175" s="362"/>
      <c r="B175" s="353" t="s">
        <v>438</v>
      </c>
      <c r="C175" s="378" t="s">
        <v>14</v>
      </c>
      <c r="D175" s="460">
        <v>5379</v>
      </c>
      <c r="E175" s="378">
        <f t="shared" si="8"/>
        <v>5916.900000000001</v>
      </c>
      <c r="F175" s="340">
        <v>11389</v>
      </c>
      <c r="G175" s="396">
        <f t="shared" si="9"/>
        <v>4840.911735</v>
      </c>
      <c r="H175" s="396">
        <f t="shared" si="10"/>
        <v>4571.929461000001</v>
      </c>
      <c r="I175" s="396">
        <v>5380</v>
      </c>
      <c r="J175" s="457">
        <v>0.055</v>
      </c>
      <c r="K175" s="434">
        <v>45</v>
      </c>
      <c r="L175" s="400"/>
    </row>
    <row r="176" spans="1:12" ht="13.5" customHeight="1" thickBot="1">
      <c r="A176" s="362"/>
      <c r="B176" s="353" t="s">
        <v>439</v>
      </c>
      <c r="C176" s="378" t="s">
        <v>14</v>
      </c>
      <c r="D176" s="460">
        <v>11339</v>
      </c>
      <c r="E176" s="378">
        <f t="shared" si="8"/>
        <v>12472.900000000001</v>
      </c>
      <c r="F176" s="340"/>
      <c r="G176" s="396">
        <f>E176*81.815%</f>
        <v>10204.703135</v>
      </c>
      <c r="H176" s="396">
        <f>E176*77.269%</f>
        <v>9637.685101000003</v>
      </c>
      <c r="I176" s="396">
        <v>11010</v>
      </c>
      <c r="J176" s="391">
        <v>0.146</v>
      </c>
      <c r="K176" s="437">
        <v>70</v>
      </c>
      <c r="L176" s="400"/>
    </row>
    <row r="177" spans="1:12" ht="13.5" customHeight="1" thickBot="1">
      <c r="A177" s="362"/>
      <c r="B177" s="353" t="s">
        <v>440</v>
      </c>
      <c r="C177" s="378" t="s">
        <v>14</v>
      </c>
      <c r="D177" s="460">
        <v>9721</v>
      </c>
      <c r="E177" s="378">
        <f t="shared" si="8"/>
        <v>10693.1</v>
      </c>
      <c r="F177" s="340">
        <v>7176</v>
      </c>
      <c r="G177" s="396">
        <f t="shared" si="9"/>
        <v>8748.559765</v>
      </c>
      <c r="H177" s="396">
        <f t="shared" si="10"/>
        <v>8262.451439000002</v>
      </c>
      <c r="I177" s="396">
        <v>9550</v>
      </c>
      <c r="J177" s="391">
        <v>0.163</v>
      </c>
      <c r="K177" s="437">
        <v>100</v>
      </c>
      <c r="L177" s="400"/>
    </row>
    <row r="178" spans="1:12" ht="13.5" customHeight="1" thickBot="1">
      <c r="A178" s="362"/>
      <c r="B178" s="353" t="s">
        <v>441</v>
      </c>
      <c r="C178" s="378" t="s">
        <v>14</v>
      </c>
      <c r="D178" s="460">
        <v>10387</v>
      </c>
      <c r="E178" s="378">
        <f t="shared" si="8"/>
        <v>11425.7</v>
      </c>
      <c r="F178" s="340">
        <v>9448</v>
      </c>
      <c r="G178" s="396">
        <f t="shared" si="9"/>
        <v>9347.936455</v>
      </c>
      <c r="H178" s="396">
        <f t="shared" si="10"/>
        <v>8828.524133</v>
      </c>
      <c r="I178" s="396">
        <v>10400</v>
      </c>
      <c r="J178" s="391">
        <v>0.142</v>
      </c>
      <c r="K178" s="437">
        <v>100</v>
      </c>
      <c r="L178" s="400"/>
    </row>
    <row r="179" spans="1:12" ht="13.5" customHeight="1" thickBot="1">
      <c r="A179" s="362"/>
      <c r="B179" s="353" t="s">
        <v>413</v>
      </c>
      <c r="C179" s="378" t="s">
        <v>319</v>
      </c>
      <c r="D179" s="460">
        <v>1458</v>
      </c>
      <c r="E179" s="378">
        <f t="shared" si="8"/>
        <v>1603.8000000000002</v>
      </c>
      <c r="F179" s="340">
        <v>9337</v>
      </c>
      <c r="G179" s="396">
        <f t="shared" si="9"/>
        <v>1312.14897</v>
      </c>
      <c r="H179" s="396">
        <f t="shared" si="10"/>
        <v>1239.2402220000004</v>
      </c>
      <c r="I179" s="396">
        <v>1470</v>
      </c>
      <c r="J179" s="391">
        <v>0.027</v>
      </c>
      <c r="K179" s="437">
        <v>15</v>
      </c>
      <c r="L179" s="400"/>
    </row>
    <row r="180" spans="1:12" ht="13.5" customHeight="1">
      <c r="A180" s="363">
        <v>40</v>
      </c>
      <c r="B180" s="355" t="s">
        <v>545</v>
      </c>
      <c r="C180" s="376"/>
      <c r="D180" s="376"/>
      <c r="E180" s="376"/>
      <c r="F180" s="346">
        <v>3610</v>
      </c>
      <c r="G180" s="409"/>
      <c r="H180" s="409"/>
      <c r="I180" s="409">
        <v>0</v>
      </c>
      <c r="J180" s="388"/>
      <c r="K180" s="435"/>
      <c r="L180" s="400"/>
    </row>
    <row r="181" spans="1:12" ht="13.5" customHeight="1" thickBot="1">
      <c r="A181" s="362"/>
      <c r="B181" s="353" t="s">
        <v>546</v>
      </c>
      <c r="C181" s="378" t="s">
        <v>14</v>
      </c>
      <c r="D181" s="460">
        <v>24666</v>
      </c>
      <c r="E181" s="378">
        <f t="shared" si="8"/>
        <v>27132.600000000002</v>
      </c>
      <c r="F181" s="340"/>
      <c r="G181" s="396">
        <f t="shared" si="9"/>
        <v>22198.53669</v>
      </c>
      <c r="H181" s="396">
        <f t="shared" si="10"/>
        <v>20965.088694000005</v>
      </c>
      <c r="I181" s="396">
        <v>24670</v>
      </c>
      <c r="J181" s="391">
        <v>0.345</v>
      </c>
      <c r="K181" s="437">
        <v>185</v>
      </c>
      <c r="L181" s="400"/>
    </row>
    <row r="182" spans="1:12" ht="13.5" customHeight="1" thickBot="1">
      <c r="A182" s="362"/>
      <c r="B182" s="353" t="s">
        <v>510</v>
      </c>
      <c r="C182" s="378" t="s">
        <v>14</v>
      </c>
      <c r="D182" s="460">
        <v>6892</v>
      </c>
      <c r="E182" s="378">
        <f t="shared" si="8"/>
        <v>7581.200000000001</v>
      </c>
      <c r="F182" s="340">
        <v>5602</v>
      </c>
      <c r="G182" s="396">
        <f t="shared" si="9"/>
        <v>6202.55878</v>
      </c>
      <c r="H182" s="396">
        <f t="shared" si="10"/>
        <v>5857.917428000002</v>
      </c>
      <c r="I182" s="396">
        <v>6900</v>
      </c>
      <c r="J182" s="457">
        <v>0.092</v>
      </c>
      <c r="K182" s="434">
        <v>49</v>
      </c>
      <c r="L182" s="400"/>
    </row>
    <row r="183" spans="1:12" ht="13.5" customHeight="1" thickBot="1">
      <c r="A183" s="362"/>
      <c r="B183" s="353" t="s">
        <v>511</v>
      </c>
      <c r="C183" s="378" t="s">
        <v>14</v>
      </c>
      <c r="D183" s="460">
        <v>2619</v>
      </c>
      <c r="E183" s="378">
        <f t="shared" si="8"/>
        <v>2880.9</v>
      </c>
      <c r="F183" s="340">
        <v>6607</v>
      </c>
      <c r="G183" s="396">
        <f t="shared" si="9"/>
        <v>2357.008335</v>
      </c>
      <c r="H183" s="396">
        <f t="shared" si="10"/>
        <v>2226.0426210000005</v>
      </c>
      <c r="I183" s="396">
        <v>2620</v>
      </c>
      <c r="J183" s="457">
        <v>0.034</v>
      </c>
      <c r="K183" s="434">
        <v>18.2</v>
      </c>
      <c r="L183" s="400"/>
    </row>
    <row r="184" spans="1:12" ht="13.5" customHeight="1" thickBot="1">
      <c r="A184" s="362"/>
      <c r="B184" s="353" t="s">
        <v>512</v>
      </c>
      <c r="C184" s="378" t="s">
        <v>14</v>
      </c>
      <c r="D184" s="460">
        <v>10785</v>
      </c>
      <c r="E184" s="378">
        <f t="shared" si="8"/>
        <v>11863.500000000002</v>
      </c>
      <c r="F184" s="340">
        <v>6353</v>
      </c>
      <c r="G184" s="396">
        <f t="shared" si="9"/>
        <v>9706.122525</v>
      </c>
      <c r="H184" s="396">
        <f t="shared" si="10"/>
        <v>9166.807815000002</v>
      </c>
      <c r="I184" s="396">
        <v>10790</v>
      </c>
      <c r="J184" s="457">
        <v>0.232</v>
      </c>
      <c r="K184" s="434">
        <v>124.4</v>
      </c>
      <c r="L184" s="400"/>
    </row>
    <row r="185" spans="1:12" ht="13.5" customHeight="1" thickBot="1">
      <c r="A185" s="362"/>
      <c r="B185" s="353" t="s">
        <v>513</v>
      </c>
      <c r="C185" s="378" t="s">
        <v>14</v>
      </c>
      <c r="D185" s="460">
        <v>13939</v>
      </c>
      <c r="E185" s="378">
        <f t="shared" si="8"/>
        <v>15332.900000000001</v>
      </c>
      <c r="F185" s="340">
        <v>4602</v>
      </c>
      <c r="G185" s="396">
        <f t="shared" si="9"/>
        <v>12544.612135</v>
      </c>
      <c r="H185" s="396">
        <f t="shared" si="10"/>
        <v>11847.578501000002</v>
      </c>
      <c r="I185" s="396">
        <v>13940</v>
      </c>
      <c r="J185" s="457">
        <v>0.149</v>
      </c>
      <c r="K185" s="434">
        <v>80</v>
      </c>
      <c r="L185" s="400"/>
    </row>
    <row r="186" spans="1:12" ht="13.5" customHeight="1" thickBot="1">
      <c r="A186" s="362"/>
      <c r="B186" s="353" t="s">
        <v>514</v>
      </c>
      <c r="C186" s="378" t="s">
        <v>14</v>
      </c>
      <c r="D186" s="460">
        <v>3010</v>
      </c>
      <c r="E186" s="378">
        <f t="shared" si="8"/>
        <v>3311.0000000000005</v>
      </c>
      <c r="F186" s="340">
        <v>9680</v>
      </c>
      <c r="G186" s="396">
        <f t="shared" si="9"/>
        <v>2708.89465</v>
      </c>
      <c r="H186" s="396">
        <f t="shared" si="10"/>
        <v>2558.3765900000008</v>
      </c>
      <c r="I186" s="396">
        <v>3020</v>
      </c>
      <c r="J186" s="457">
        <v>0.041</v>
      </c>
      <c r="K186" s="434">
        <v>22</v>
      </c>
      <c r="L186" s="400"/>
    </row>
    <row r="187" spans="1:12" ht="13.5" customHeight="1" thickBot="1">
      <c r="A187" s="362"/>
      <c r="B187" s="353" t="s">
        <v>515</v>
      </c>
      <c r="C187" s="378" t="s">
        <v>14</v>
      </c>
      <c r="D187" s="460">
        <v>7036</v>
      </c>
      <c r="E187" s="378">
        <f t="shared" si="8"/>
        <v>7739.6</v>
      </c>
      <c r="F187" s="340">
        <v>10212</v>
      </c>
      <c r="G187" s="396">
        <f t="shared" si="9"/>
        <v>6332.15374</v>
      </c>
      <c r="H187" s="396">
        <f t="shared" si="10"/>
        <v>5980.311524000001</v>
      </c>
      <c r="I187" s="396">
        <v>7040</v>
      </c>
      <c r="J187" s="457">
        <v>0.09</v>
      </c>
      <c r="K187" s="434">
        <v>48.2</v>
      </c>
      <c r="L187" s="400"/>
    </row>
    <row r="188" spans="1:12" ht="13.5" customHeight="1">
      <c r="A188" s="362"/>
      <c r="B188" s="356" t="s">
        <v>547</v>
      </c>
      <c r="C188" s="344" t="s">
        <v>14</v>
      </c>
      <c r="D188" s="470">
        <v>29152</v>
      </c>
      <c r="E188" s="378">
        <f>D188*1.1</f>
        <v>32067.200000000004</v>
      </c>
      <c r="F188" s="340">
        <v>1583</v>
      </c>
      <c r="G188" s="396">
        <f t="shared" si="9"/>
        <v>26235.77968</v>
      </c>
      <c r="H188" s="396">
        <f t="shared" si="10"/>
        <v>24778.004768000006</v>
      </c>
      <c r="I188" s="396">
        <v>29160</v>
      </c>
      <c r="J188" s="389">
        <v>0.379</v>
      </c>
      <c r="K188" s="433"/>
      <c r="L188" s="400"/>
    </row>
    <row r="189" spans="1:12" ht="13.5" customHeight="1">
      <c r="A189" s="362"/>
      <c r="B189" s="356" t="s">
        <v>576</v>
      </c>
      <c r="C189" s="344" t="s">
        <v>14</v>
      </c>
      <c r="D189" s="470">
        <v>13048</v>
      </c>
      <c r="E189" s="378">
        <f>D189*1.1</f>
        <v>14352.800000000001</v>
      </c>
      <c r="F189" s="340"/>
      <c r="G189" s="396">
        <f t="shared" si="9"/>
        <v>11742.74332</v>
      </c>
      <c r="H189" s="396">
        <f t="shared" si="10"/>
        <v>11090.265032000003</v>
      </c>
      <c r="I189" s="396">
        <v>13050</v>
      </c>
      <c r="J189" s="389"/>
      <c r="K189" s="433"/>
      <c r="L189" s="400"/>
    </row>
    <row r="190" spans="1:12" ht="13.5" customHeight="1">
      <c r="A190" s="362"/>
      <c r="B190" s="356" t="s">
        <v>577</v>
      </c>
      <c r="C190" s="344" t="s">
        <v>14</v>
      </c>
      <c r="D190" s="470">
        <v>13205</v>
      </c>
      <c r="E190" s="378">
        <f>D190*1.1</f>
        <v>14525.500000000002</v>
      </c>
      <c r="F190" s="340"/>
      <c r="G190" s="396">
        <f t="shared" si="9"/>
        <v>11884.037825000001</v>
      </c>
      <c r="H190" s="396">
        <f t="shared" si="10"/>
        <v>11223.708595000004</v>
      </c>
      <c r="I190" s="396">
        <v>13210</v>
      </c>
      <c r="J190" s="389"/>
      <c r="K190" s="433"/>
      <c r="L190" s="400"/>
    </row>
    <row r="191" spans="1:12" ht="13.5" customHeight="1">
      <c r="A191" s="362"/>
      <c r="B191" s="356" t="s">
        <v>578</v>
      </c>
      <c r="C191" s="344" t="s">
        <v>14</v>
      </c>
      <c r="D191" s="470">
        <v>9986</v>
      </c>
      <c r="E191" s="378">
        <f>D191*1.1</f>
        <v>10984.6</v>
      </c>
      <c r="F191" s="340"/>
      <c r="G191" s="396">
        <f t="shared" si="9"/>
        <v>8987.05049</v>
      </c>
      <c r="H191" s="396">
        <f t="shared" si="10"/>
        <v>8487.690574000002</v>
      </c>
      <c r="I191" s="396">
        <v>9990</v>
      </c>
      <c r="J191" s="389"/>
      <c r="K191" s="433"/>
      <c r="L191" s="400"/>
    </row>
    <row r="192" spans="1:12" s="404" customFormat="1" ht="13.5" customHeight="1">
      <c r="A192" s="363">
        <v>41</v>
      </c>
      <c r="B192" s="357" t="s">
        <v>444</v>
      </c>
      <c r="C192" s="376"/>
      <c r="D192" s="376"/>
      <c r="E192" s="378">
        <f>D192*1.1</f>
        <v>0</v>
      </c>
      <c r="F192" s="380"/>
      <c r="G192" s="409"/>
      <c r="H192" s="409"/>
      <c r="I192" s="409">
        <v>0</v>
      </c>
      <c r="J192" s="388"/>
      <c r="K192" s="435"/>
      <c r="L192" s="400"/>
    </row>
    <row r="193" spans="1:12" s="404" customFormat="1" ht="13.5" customHeight="1" thickBot="1">
      <c r="A193" s="362"/>
      <c r="B193" s="358" t="s">
        <v>445</v>
      </c>
      <c r="C193" s="441" t="s">
        <v>319</v>
      </c>
      <c r="D193" s="463">
        <v>7055</v>
      </c>
      <c r="E193" s="378">
        <f aca="true" t="shared" si="11" ref="E193:E254">D193*1.1</f>
        <v>7760.500000000001</v>
      </c>
      <c r="F193" s="395"/>
      <c r="G193" s="396">
        <f t="shared" si="9"/>
        <v>6349.2530750000005</v>
      </c>
      <c r="H193" s="396">
        <f t="shared" si="10"/>
        <v>5996.460745000001</v>
      </c>
      <c r="I193" s="396">
        <v>7420</v>
      </c>
      <c r="J193" s="457">
        <v>0.093</v>
      </c>
      <c r="K193" s="434">
        <v>49.9</v>
      </c>
      <c r="L193" s="400"/>
    </row>
    <row r="194" spans="1:12" ht="13.5" customHeight="1" thickBot="1">
      <c r="A194" s="362"/>
      <c r="B194" s="358" t="s">
        <v>446</v>
      </c>
      <c r="C194" s="441" t="s">
        <v>319</v>
      </c>
      <c r="D194" s="463">
        <v>9955</v>
      </c>
      <c r="E194" s="378">
        <f t="shared" si="11"/>
        <v>10950.5</v>
      </c>
      <c r="F194" s="340">
        <v>3280</v>
      </c>
      <c r="G194" s="396">
        <f t="shared" si="9"/>
        <v>8959.151575</v>
      </c>
      <c r="H194" s="396">
        <f t="shared" si="10"/>
        <v>8461.341845</v>
      </c>
      <c r="I194" s="396">
        <v>11510</v>
      </c>
      <c r="J194" s="457">
        <v>0.262</v>
      </c>
      <c r="K194" s="434">
        <v>140.5</v>
      </c>
      <c r="L194" s="400"/>
    </row>
    <row r="195" spans="1:12" ht="13.5" customHeight="1" thickBot="1">
      <c r="A195" s="362"/>
      <c r="B195" s="358" t="s">
        <v>447</v>
      </c>
      <c r="C195" s="441" t="s">
        <v>319</v>
      </c>
      <c r="D195" s="463">
        <v>13807</v>
      </c>
      <c r="E195" s="378">
        <f t="shared" si="11"/>
        <v>15187.7</v>
      </c>
      <c r="F195" s="340">
        <v>9337</v>
      </c>
      <c r="G195" s="396">
        <f t="shared" si="9"/>
        <v>12425.816755</v>
      </c>
      <c r="H195" s="396">
        <f t="shared" si="10"/>
        <v>11735.383913000001</v>
      </c>
      <c r="I195" s="396">
        <v>14500</v>
      </c>
      <c r="J195" s="457">
        <v>0.263</v>
      </c>
      <c r="K195" s="434">
        <v>141</v>
      </c>
      <c r="L195" s="400"/>
    </row>
    <row r="196" spans="1:12" ht="13.5" customHeight="1" thickBot="1">
      <c r="A196" s="362"/>
      <c r="B196" s="358" t="s">
        <v>448</v>
      </c>
      <c r="C196" s="441" t="s">
        <v>319</v>
      </c>
      <c r="D196" s="463">
        <v>1836</v>
      </c>
      <c r="E196" s="378">
        <f t="shared" si="11"/>
        <v>2019.6000000000001</v>
      </c>
      <c r="F196" s="340">
        <v>3941</v>
      </c>
      <c r="G196" s="396">
        <f t="shared" si="9"/>
        <v>1652.33574</v>
      </c>
      <c r="H196" s="396">
        <f t="shared" si="10"/>
        <v>1560.5247240000003</v>
      </c>
      <c r="I196" s="396">
        <v>2130</v>
      </c>
      <c r="J196" s="457">
        <v>0.027</v>
      </c>
      <c r="K196" s="434">
        <v>14.5</v>
      </c>
      <c r="L196" s="400"/>
    </row>
    <row r="197" spans="1:12" ht="13.5" customHeight="1" thickBot="1">
      <c r="A197" s="362"/>
      <c r="B197" s="358" t="s">
        <v>449</v>
      </c>
      <c r="C197" s="441" t="s">
        <v>319</v>
      </c>
      <c r="D197" s="463">
        <v>2101</v>
      </c>
      <c r="E197" s="378">
        <f t="shared" si="11"/>
        <v>2311.1000000000004</v>
      </c>
      <c r="F197" s="340"/>
      <c r="G197" s="396">
        <f>E197*81.815%</f>
        <v>1890.826465</v>
      </c>
      <c r="H197" s="396">
        <f>E197*77.269%</f>
        <v>1785.7638590000006</v>
      </c>
      <c r="I197" s="396">
        <v>2220</v>
      </c>
      <c r="J197" s="457">
        <v>0.03</v>
      </c>
      <c r="K197" s="434">
        <v>16</v>
      </c>
      <c r="L197" s="400"/>
    </row>
    <row r="198" spans="1:12" ht="13.5" customHeight="1" thickBot="1">
      <c r="A198" s="362"/>
      <c r="B198" s="358" t="s">
        <v>450</v>
      </c>
      <c r="C198" s="441" t="s">
        <v>319</v>
      </c>
      <c r="D198" s="463">
        <v>23788</v>
      </c>
      <c r="E198" s="378">
        <f t="shared" si="11"/>
        <v>26166.800000000003</v>
      </c>
      <c r="F198" s="340">
        <v>4800</v>
      </c>
      <c r="G198" s="396">
        <f t="shared" si="9"/>
        <v>21408.367420000002</v>
      </c>
      <c r="H198" s="396">
        <f t="shared" si="10"/>
        <v>20218.824692000006</v>
      </c>
      <c r="I198" s="396">
        <v>25000</v>
      </c>
      <c r="J198" s="457">
        <v>0.35</v>
      </c>
      <c r="K198" s="434">
        <v>188</v>
      </c>
      <c r="L198" s="400"/>
    </row>
    <row r="199" spans="1:12" ht="13.5" customHeight="1" thickBot="1">
      <c r="A199" s="362"/>
      <c r="B199" s="358" t="s">
        <v>451</v>
      </c>
      <c r="C199" s="441" t="s">
        <v>319</v>
      </c>
      <c r="D199" s="463">
        <v>21647</v>
      </c>
      <c r="E199" s="378">
        <f t="shared" si="11"/>
        <v>23811.7</v>
      </c>
      <c r="F199" s="340">
        <v>2916</v>
      </c>
      <c r="G199" s="396">
        <f t="shared" si="9"/>
        <v>19481.542354999998</v>
      </c>
      <c r="H199" s="396">
        <f t="shared" si="10"/>
        <v>18399.062473</v>
      </c>
      <c r="I199" s="396">
        <v>25010</v>
      </c>
      <c r="J199" s="457">
        <v>0.442</v>
      </c>
      <c r="K199" s="434">
        <v>237</v>
      </c>
      <c r="L199" s="400"/>
    </row>
    <row r="200" spans="1:12" ht="13.5" customHeight="1">
      <c r="A200" s="347">
        <v>42</v>
      </c>
      <c r="B200" s="417" t="s">
        <v>509</v>
      </c>
      <c r="C200" s="448"/>
      <c r="D200" s="448"/>
      <c r="E200" s="448"/>
      <c r="F200" s="346">
        <v>9012</v>
      </c>
      <c r="G200" s="409"/>
      <c r="H200" s="409"/>
      <c r="I200" s="409">
        <v>0</v>
      </c>
      <c r="J200" s="429"/>
      <c r="K200" s="439"/>
      <c r="L200" s="400"/>
    </row>
    <row r="201" spans="1:12" ht="13.5" customHeight="1" thickBot="1">
      <c r="A201" s="418"/>
      <c r="B201" s="419" t="s">
        <v>452</v>
      </c>
      <c r="C201" s="449" t="s">
        <v>14</v>
      </c>
      <c r="D201" s="463">
        <v>25927</v>
      </c>
      <c r="E201" s="378">
        <f t="shared" si="11"/>
        <v>28519.7</v>
      </c>
      <c r="F201" s="340">
        <v>5324</v>
      </c>
      <c r="G201" s="396">
        <f aca="true" t="shared" si="12" ref="G201:G233">E201*81.815%</f>
        <v>23333.392555</v>
      </c>
      <c r="H201" s="396">
        <f aca="true" t="shared" si="13" ref="H201:H233">E201*77.269%</f>
        <v>22036.886993000004</v>
      </c>
      <c r="I201" s="396">
        <v>29960</v>
      </c>
      <c r="J201" s="430">
        <v>0.352</v>
      </c>
      <c r="K201" s="440">
        <v>188.7</v>
      </c>
      <c r="L201" s="400"/>
    </row>
    <row r="202" spans="1:12" ht="13.5" customHeight="1" thickBot="1">
      <c r="A202" s="418"/>
      <c r="B202" s="419" t="s">
        <v>453</v>
      </c>
      <c r="C202" s="449" t="s">
        <v>14</v>
      </c>
      <c r="D202" s="463">
        <v>9423</v>
      </c>
      <c r="E202" s="378">
        <f t="shared" si="11"/>
        <v>10365.300000000001</v>
      </c>
      <c r="F202" s="340">
        <v>4569</v>
      </c>
      <c r="G202" s="396">
        <f t="shared" si="12"/>
        <v>8480.370195</v>
      </c>
      <c r="H202" s="396">
        <f t="shared" si="13"/>
        <v>8009.163657000002</v>
      </c>
      <c r="I202" s="396">
        <v>9900</v>
      </c>
      <c r="J202" s="430">
        <v>0.095</v>
      </c>
      <c r="K202" s="440">
        <v>51</v>
      </c>
      <c r="L202" s="400"/>
    </row>
    <row r="203" spans="1:12" ht="13.5" customHeight="1" thickBot="1">
      <c r="A203" s="418"/>
      <c r="B203" s="419" t="s">
        <v>454</v>
      </c>
      <c r="C203" s="449" t="s">
        <v>14</v>
      </c>
      <c r="D203" s="463">
        <v>2690</v>
      </c>
      <c r="E203" s="378">
        <f t="shared" si="11"/>
        <v>2959.0000000000005</v>
      </c>
      <c r="F203" s="340">
        <v>6387</v>
      </c>
      <c r="G203" s="396">
        <f t="shared" si="12"/>
        <v>2420.90585</v>
      </c>
      <c r="H203" s="396">
        <f t="shared" si="13"/>
        <v>2286.389710000001</v>
      </c>
      <c r="I203" s="396">
        <v>3120</v>
      </c>
      <c r="J203" s="430">
        <v>0.029</v>
      </c>
      <c r="K203" s="440">
        <v>15.5</v>
      </c>
      <c r="L203" s="400"/>
    </row>
    <row r="204" spans="1:12" ht="13.5" customHeight="1" thickBot="1">
      <c r="A204" s="418"/>
      <c r="B204" s="419" t="s">
        <v>455</v>
      </c>
      <c r="C204" s="449" t="s">
        <v>14</v>
      </c>
      <c r="D204" s="463">
        <v>10039</v>
      </c>
      <c r="E204" s="378">
        <f t="shared" si="11"/>
        <v>11042.900000000001</v>
      </c>
      <c r="F204" s="340"/>
      <c r="G204" s="396">
        <f t="shared" si="12"/>
        <v>9034.748635</v>
      </c>
      <c r="H204" s="396">
        <f t="shared" si="13"/>
        <v>8532.738401000002</v>
      </c>
      <c r="I204" s="396">
        <v>11610</v>
      </c>
      <c r="J204" s="430">
        <v>0.24</v>
      </c>
      <c r="K204" s="440">
        <v>128</v>
      </c>
      <c r="L204" s="400"/>
    </row>
    <row r="205" spans="1:12" ht="13.5" customHeight="1" thickBot="1">
      <c r="A205" s="418"/>
      <c r="B205" s="456" t="s">
        <v>456</v>
      </c>
      <c r="C205" s="449" t="s">
        <v>14</v>
      </c>
      <c r="D205" s="463">
        <v>4270</v>
      </c>
      <c r="E205" s="378">
        <f t="shared" si="11"/>
        <v>4697</v>
      </c>
      <c r="F205" s="340">
        <v>1139</v>
      </c>
      <c r="G205" s="396">
        <f t="shared" si="12"/>
        <v>3842.8505499999997</v>
      </c>
      <c r="H205" s="396">
        <f t="shared" si="13"/>
        <v>3629.3249300000007</v>
      </c>
      <c r="I205" s="396">
        <v>4490</v>
      </c>
      <c r="J205" s="430">
        <v>0.037</v>
      </c>
      <c r="K205" s="440">
        <v>19.8</v>
      </c>
      <c r="L205" s="400"/>
    </row>
    <row r="206" spans="1:12" ht="13.5" customHeight="1">
      <c r="A206" s="363">
        <v>43</v>
      </c>
      <c r="B206" s="348" t="s">
        <v>457</v>
      </c>
      <c r="C206" s="442"/>
      <c r="D206" s="442"/>
      <c r="E206" s="442"/>
      <c r="F206" s="346"/>
      <c r="G206" s="409"/>
      <c r="H206" s="409"/>
      <c r="I206" s="409">
        <v>0</v>
      </c>
      <c r="J206" s="388"/>
      <c r="K206" s="435"/>
      <c r="L206" s="400"/>
    </row>
    <row r="207" spans="1:12" ht="13.5" customHeight="1" thickBot="1">
      <c r="A207" s="362"/>
      <c r="B207" s="353" t="s">
        <v>458</v>
      </c>
      <c r="C207" s="443" t="s">
        <v>14</v>
      </c>
      <c r="D207" s="464">
        <v>10748</v>
      </c>
      <c r="E207" s="378">
        <f t="shared" si="11"/>
        <v>11822.800000000001</v>
      </c>
      <c r="F207" s="340">
        <v>4799</v>
      </c>
      <c r="G207" s="396">
        <f t="shared" si="12"/>
        <v>9672.82382</v>
      </c>
      <c r="H207" s="396">
        <f t="shared" si="13"/>
        <v>9135.359332000002</v>
      </c>
      <c r="I207" s="396">
        <v>10760</v>
      </c>
      <c r="J207" s="389">
        <v>0.252</v>
      </c>
      <c r="K207" s="433">
        <v>112</v>
      </c>
      <c r="L207" s="400"/>
    </row>
    <row r="208" spans="1:12" ht="13.5" customHeight="1" thickBot="1">
      <c r="A208" s="362"/>
      <c r="B208" s="353" t="s">
        <v>459</v>
      </c>
      <c r="C208" s="443" t="s">
        <v>14</v>
      </c>
      <c r="D208" s="464">
        <v>19097</v>
      </c>
      <c r="E208" s="378">
        <f t="shared" si="11"/>
        <v>21006.7</v>
      </c>
      <c r="F208" s="340">
        <v>5698</v>
      </c>
      <c r="G208" s="396">
        <f t="shared" si="12"/>
        <v>17186.631605</v>
      </c>
      <c r="H208" s="396">
        <f t="shared" si="13"/>
        <v>16231.667023000002</v>
      </c>
      <c r="I208" s="396">
        <v>19110</v>
      </c>
      <c r="J208" s="389">
        <v>0.284</v>
      </c>
      <c r="K208" s="433">
        <v>180</v>
      </c>
      <c r="L208" s="400"/>
    </row>
    <row r="209" spans="1:12" ht="13.5" customHeight="1" thickBot="1">
      <c r="A209" s="362"/>
      <c r="B209" s="353" t="s">
        <v>460</v>
      </c>
      <c r="C209" s="443" t="s">
        <v>14</v>
      </c>
      <c r="D209" s="464">
        <v>6555</v>
      </c>
      <c r="E209" s="378">
        <f t="shared" si="11"/>
        <v>7210.500000000001</v>
      </c>
      <c r="F209" s="340"/>
      <c r="G209" s="396">
        <f>E209*81.815%</f>
        <v>5899.2705750000005</v>
      </c>
      <c r="H209" s="396">
        <f>E209*77.269%</f>
        <v>5571.481245000002</v>
      </c>
      <c r="I209" s="396">
        <v>6560</v>
      </c>
      <c r="J209" s="389">
        <v>0.078</v>
      </c>
      <c r="K209" s="433">
        <v>50</v>
      </c>
      <c r="L209" s="400"/>
    </row>
    <row r="210" spans="1:12" ht="13.5" customHeight="1" thickBot="1">
      <c r="A210" s="362"/>
      <c r="B210" s="353" t="s">
        <v>461</v>
      </c>
      <c r="C210" s="443" t="s">
        <v>14</v>
      </c>
      <c r="D210" s="464">
        <v>1956</v>
      </c>
      <c r="E210" s="378">
        <f t="shared" si="11"/>
        <v>2151.6000000000004</v>
      </c>
      <c r="F210" s="340">
        <v>4800</v>
      </c>
      <c r="G210" s="396">
        <f t="shared" si="12"/>
        <v>1760.3315400000001</v>
      </c>
      <c r="H210" s="396">
        <f t="shared" si="13"/>
        <v>1662.5198040000005</v>
      </c>
      <c r="I210" s="396">
        <v>1960</v>
      </c>
      <c r="J210" s="389">
        <v>0.033</v>
      </c>
      <c r="K210" s="433">
        <v>20</v>
      </c>
      <c r="L210" s="400"/>
    </row>
    <row r="211" spans="1:12" ht="13.5" customHeight="1" thickBot="1">
      <c r="A211" s="362"/>
      <c r="B211" s="368" t="s">
        <v>462</v>
      </c>
      <c r="C211" s="447" t="s">
        <v>14</v>
      </c>
      <c r="D211" s="464">
        <v>24140</v>
      </c>
      <c r="E211" s="378">
        <f t="shared" si="11"/>
        <v>26554.000000000004</v>
      </c>
      <c r="F211" s="340">
        <v>9012</v>
      </c>
      <c r="G211" s="396">
        <f t="shared" si="12"/>
        <v>21725.1551</v>
      </c>
      <c r="H211" s="396">
        <f t="shared" si="13"/>
        <v>20518.010260000006</v>
      </c>
      <c r="I211" s="396">
        <v>24150</v>
      </c>
      <c r="J211" s="389">
        <v>0.455</v>
      </c>
      <c r="K211" s="433">
        <v>244</v>
      </c>
      <c r="L211" s="400"/>
    </row>
    <row r="212" spans="1:12" ht="13.5" customHeight="1" thickBot="1">
      <c r="A212" s="362"/>
      <c r="B212" s="350" t="s">
        <v>463</v>
      </c>
      <c r="C212" s="443" t="s">
        <v>14</v>
      </c>
      <c r="D212" s="464">
        <v>3697</v>
      </c>
      <c r="E212" s="378">
        <f t="shared" si="11"/>
        <v>4066.7000000000003</v>
      </c>
      <c r="F212" s="340">
        <v>4133</v>
      </c>
      <c r="G212" s="396">
        <f t="shared" si="12"/>
        <v>3327.170605</v>
      </c>
      <c r="H212" s="396">
        <f t="shared" si="13"/>
        <v>3142.2984230000006</v>
      </c>
      <c r="I212" s="396">
        <v>3710</v>
      </c>
      <c r="J212" s="389">
        <v>0.046</v>
      </c>
      <c r="K212" s="433">
        <v>20</v>
      </c>
      <c r="L212" s="400"/>
    </row>
    <row r="213" spans="1:12" ht="13.5" customHeight="1">
      <c r="A213" s="363">
        <v>44</v>
      </c>
      <c r="B213" s="348" t="s">
        <v>464</v>
      </c>
      <c r="C213" s="442"/>
      <c r="D213" s="442"/>
      <c r="E213" s="442"/>
      <c r="F213" s="442"/>
      <c r="G213" s="409"/>
      <c r="H213" s="409"/>
      <c r="I213" s="409">
        <v>0</v>
      </c>
      <c r="J213" s="388"/>
      <c r="K213" s="435"/>
      <c r="L213" s="400"/>
    </row>
    <row r="214" spans="1:12" ht="13.5" customHeight="1" thickBot="1">
      <c r="A214" s="362"/>
      <c r="B214" s="353" t="s">
        <v>465</v>
      </c>
      <c r="C214" s="443" t="s">
        <v>319</v>
      </c>
      <c r="D214" s="464">
        <v>6937</v>
      </c>
      <c r="E214" s="378">
        <f t="shared" si="11"/>
        <v>7630.700000000001</v>
      </c>
      <c r="F214" s="340"/>
      <c r="G214" s="396">
        <f t="shared" si="12"/>
        <v>6243.057205</v>
      </c>
      <c r="H214" s="396">
        <f t="shared" si="13"/>
        <v>5896.165583000001</v>
      </c>
      <c r="I214" s="396">
        <v>6950</v>
      </c>
      <c r="J214" s="457">
        <v>0.14</v>
      </c>
      <c r="K214" s="434">
        <v>78</v>
      </c>
      <c r="L214" s="400"/>
    </row>
    <row r="215" spans="1:12" ht="13.5" customHeight="1" thickBot="1">
      <c r="A215" s="362"/>
      <c r="B215" s="353" t="s">
        <v>466</v>
      </c>
      <c r="C215" s="443" t="s">
        <v>319</v>
      </c>
      <c r="D215" s="464">
        <v>10377</v>
      </c>
      <c r="E215" s="378">
        <f t="shared" si="11"/>
        <v>11414.7</v>
      </c>
      <c r="F215" s="391">
        <v>3221</v>
      </c>
      <c r="G215" s="396">
        <f t="shared" si="12"/>
        <v>9338.936805</v>
      </c>
      <c r="H215" s="396">
        <f t="shared" si="13"/>
        <v>8820.024543000001</v>
      </c>
      <c r="I215" s="396">
        <v>10390</v>
      </c>
      <c r="J215" s="457">
        <v>0.172</v>
      </c>
      <c r="K215" s="434">
        <v>115</v>
      </c>
      <c r="L215" s="400"/>
    </row>
    <row r="216" spans="1:12" ht="13.5" customHeight="1" thickBot="1">
      <c r="A216" s="362"/>
      <c r="B216" s="353" t="s">
        <v>467</v>
      </c>
      <c r="C216" s="443" t="s">
        <v>319</v>
      </c>
      <c r="D216" s="464">
        <v>7250</v>
      </c>
      <c r="E216" s="378">
        <f t="shared" si="11"/>
        <v>7975.000000000001</v>
      </c>
      <c r="F216" s="340">
        <v>9123</v>
      </c>
      <c r="G216" s="396">
        <f t="shared" si="12"/>
        <v>6524.74625</v>
      </c>
      <c r="H216" s="396">
        <f t="shared" si="13"/>
        <v>6162.202750000001</v>
      </c>
      <c r="I216" s="396">
        <v>7260</v>
      </c>
      <c r="J216" s="457">
        <v>0.134</v>
      </c>
      <c r="K216" s="434">
        <v>90</v>
      </c>
      <c r="L216" s="400"/>
    </row>
    <row r="217" spans="1:12" ht="13.5" customHeight="1" thickBot="1">
      <c r="A217" s="362"/>
      <c r="B217" s="353" t="s">
        <v>468</v>
      </c>
      <c r="C217" s="443" t="s">
        <v>319</v>
      </c>
      <c r="D217" s="464">
        <v>1774</v>
      </c>
      <c r="E217" s="378">
        <f t="shared" si="11"/>
        <v>1951.4</v>
      </c>
      <c r="F217" s="340"/>
      <c r="G217" s="396">
        <f t="shared" si="12"/>
        <v>1596.53791</v>
      </c>
      <c r="H217" s="396">
        <f t="shared" si="13"/>
        <v>1507.8272660000002</v>
      </c>
      <c r="I217" s="396">
        <v>1790</v>
      </c>
      <c r="J217" s="457">
        <v>0.3022</v>
      </c>
      <c r="K217" s="434">
        <v>12</v>
      </c>
      <c r="L217" s="400"/>
    </row>
    <row r="218" spans="1:12" ht="13.5" customHeight="1" thickBot="1">
      <c r="A218" s="362"/>
      <c r="B218" s="353" t="s">
        <v>469</v>
      </c>
      <c r="C218" s="445" t="s">
        <v>319</v>
      </c>
      <c r="D218" s="464">
        <v>6537</v>
      </c>
      <c r="E218" s="378">
        <f t="shared" si="11"/>
        <v>7190.700000000001</v>
      </c>
      <c r="F218" s="340"/>
      <c r="G218" s="396">
        <f>E218*81.815%</f>
        <v>5883.071205</v>
      </c>
      <c r="H218" s="396">
        <f>E218*77.269%</f>
        <v>5556.181983000001</v>
      </c>
      <c r="I218" s="396">
        <v>6550</v>
      </c>
      <c r="J218" s="457">
        <v>0.142</v>
      </c>
      <c r="K218" s="434">
        <v>73</v>
      </c>
      <c r="L218" s="400"/>
    </row>
    <row r="219" spans="1:12" s="404" customFormat="1" ht="13.5" customHeight="1" thickBot="1">
      <c r="A219" s="362"/>
      <c r="B219" s="350" t="s">
        <v>470</v>
      </c>
      <c r="C219" s="450" t="s">
        <v>319</v>
      </c>
      <c r="D219" s="464">
        <v>5613</v>
      </c>
      <c r="E219" s="378">
        <f t="shared" si="11"/>
        <v>6174.3</v>
      </c>
      <c r="F219" s="395"/>
      <c r="G219" s="396">
        <f t="shared" si="12"/>
        <v>5051.503545</v>
      </c>
      <c r="H219" s="396">
        <f t="shared" si="13"/>
        <v>4770.819867000001</v>
      </c>
      <c r="I219" s="396">
        <v>6190</v>
      </c>
      <c r="J219" s="457">
        <v>0.149</v>
      </c>
      <c r="K219" s="434">
        <v>150</v>
      </c>
      <c r="L219" s="400"/>
    </row>
    <row r="220" spans="1:12" s="404" customFormat="1" ht="13.5" customHeight="1" thickBot="1">
      <c r="A220" s="362"/>
      <c r="B220" s="353" t="s">
        <v>471</v>
      </c>
      <c r="C220" s="445" t="s">
        <v>319</v>
      </c>
      <c r="D220" s="464">
        <v>6569</v>
      </c>
      <c r="E220" s="378">
        <f t="shared" si="11"/>
        <v>7225.900000000001</v>
      </c>
      <c r="F220" s="395"/>
      <c r="G220" s="396">
        <f t="shared" si="12"/>
        <v>5911.870085</v>
      </c>
      <c r="H220" s="396">
        <f t="shared" si="13"/>
        <v>5583.380671000001</v>
      </c>
      <c r="I220" s="396">
        <v>6580</v>
      </c>
      <c r="J220" s="457">
        <v>0.3085</v>
      </c>
      <c r="K220" s="434">
        <v>55</v>
      </c>
      <c r="L220" s="400"/>
    </row>
    <row r="221" spans="1:12" s="404" customFormat="1" ht="13.5" customHeight="1" thickBot="1">
      <c r="A221" s="362"/>
      <c r="B221" s="350" t="s">
        <v>472</v>
      </c>
      <c r="C221" s="450" t="s">
        <v>319</v>
      </c>
      <c r="D221" s="464">
        <v>7479</v>
      </c>
      <c r="E221" s="378">
        <f t="shared" si="11"/>
        <v>8226.900000000001</v>
      </c>
      <c r="F221" s="395"/>
      <c r="G221" s="396">
        <f t="shared" si="12"/>
        <v>6730.838235000001</v>
      </c>
      <c r="H221" s="396">
        <f t="shared" si="13"/>
        <v>6356.843361000002</v>
      </c>
      <c r="I221" s="396">
        <v>7480</v>
      </c>
      <c r="J221" s="457">
        <v>0.082</v>
      </c>
      <c r="K221" s="434">
        <v>58</v>
      </c>
      <c r="L221" s="400"/>
    </row>
    <row r="222" spans="1:12" s="405" customFormat="1" ht="13.5" customHeight="1" thickBot="1">
      <c r="A222" s="362"/>
      <c r="B222" s="353" t="s">
        <v>473</v>
      </c>
      <c r="C222" s="441" t="s">
        <v>319</v>
      </c>
      <c r="D222" s="464">
        <v>20668</v>
      </c>
      <c r="E222" s="378">
        <f t="shared" si="11"/>
        <v>22734.800000000003</v>
      </c>
      <c r="F222" s="395"/>
      <c r="G222" s="396">
        <f t="shared" si="12"/>
        <v>18600.47662</v>
      </c>
      <c r="H222" s="396">
        <f t="shared" si="13"/>
        <v>17566.952612000005</v>
      </c>
      <c r="I222" s="396">
        <v>20670</v>
      </c>
      <c r="J222" s="457">
        <v>0.313</v>
      </c>
      <c r="K222" s="434">
        <v>158</v>
      </c>
      <c r="L222" s="400"/>
    </row>
    <row r="223" spans="1:12" s="404" customFormat="1" ht="13.5" customHeight="1" thickBot="1">
      <c r="A223" s="362"/>
      <c r="B223" s="353" t="s">
        <v>474</v>
      </c>
      <c r="C223" s="441" t="s">
        <v>319</v>
      </c>
      <c r="D223" s="464">
        <v>1691</v>
      </c>
      <c r="E223" s="378">
        <f t="shared" si="11"/>
        <v>1860.1000000000001</v>
      </c>
      <c r="F223" s="395"/>
      <c r="G223" s="396">
        <f t="shared" si="12"/>
        <v>1521.840815</v>
      </c>
      <c r="H223" s="396">
        <f t="shared" si="13"/>
        <v>1437.2806690000002</v>
      </c>
      <c r="I223" s="396">
        <v>1870</v>
      </c>
      <c r="J223" s="391">
        <v>0.025</v>
      </c>
      <c r="K223" s="437">
        <v>13.4</v>
      </c>
      <c r="L223" s="400"/>
    </row>
    <row r="224" spans="1:12" s="404" customFormat="1" ht="13.5" customHeight="1" thickBot="1">
      <c r="A224" s="363">
        <v>45</v>
      </c>
      <c r="B224" s="355" t="s">
        <v>115</v>
      </c>
      <c r="C224" s="442" t="s">
        <v>319</v>
      </c>
      <c r="D224" s="465">
        <v>12102</v>
      </c>
      <c r="E224" s="376">
        <f t="shared" si="11"/>
        <v>13312.2</v>
      </c>
      <c r="F224" s="380"/>
      <c r="G224" s="409">
        <f t="shared" si="12"/>
        <v>10891.37643</v>
      </c>
      <c r="H224" s="409">
        <f t="shared" si="13"/>
        <v>10286.203818000002</v>
      </c>
      <c r="I224" s="409">
        <v>12120</v>
      </c>
      <c r="J224" s="388">
        <v>0.269</v>
      </c>
      <c r="K224" s="435">
        <v>230</v>
      </c>
      <c r="L224" s="400"/>
    </row>
    <row r="225" spans="1:12" s="404" customFormat="1" ht="13.5" customHeight="1" thickBot="1">
      <c r="A225" s="363">
        <v>46</v>
      </c>
      <c r="B225" s="355" t="s">
        <v>116</v>
      </c>
      <c r="C225" s="442" t="s">
        <v>319</v>
      </c>
      <c r="D225" s="465">
        <v>14948</v>
      </c>
      <c r="E225" s="376">
        <f t="shared" si="11"/>
        <v>16442.800000000003</v>
      </c>
      <c r="F225" s="380"/>
      <c r="G225" s="409">
        <f t="shared" si="12"/>
        <v>13452.67682</v>
      </c>
      <c r="H225" s="409">
        <f t="shared" si="13"/>
        <v>12705.187132000005</v>
      </c>
      <c r="I225" s="409">
        <v>14950</v>
      </c>
      <c r="J225" s="388">
        <v>0.352</v>
      </c>
      <c r="K225" s="435">
        <v>230</v>
      </c>
      <c r="L225" s="400"/>
    </row>
    <row r="226" spans="1:12" s="404" customFormat="1" ht="13.5" customHeight="1" thickBot="1">
      <c r="A226" s="363">
        <v>47</v>
      </c>
      <c r="B226" s="355" t="s">
        <v>117</v>
      </c>
      <c r="C226" s="442" t="s">
        <v>319</v>
      </c>
      <c r="D226" s="465">
        <v>12294</v>
      </c>
      <c r="E226" s="376">
        <f t="shared" si="11"/>
        <v>13523.400000000001</v>
      </c>
      <c r="F226" s="380"/>
      <c r="G226" s="409">
        <f t="shared" si="12"/>
        <v>11064.16971</v>
      </c>
      <c r="H226" s="409">
        <f t="shared" si="13"/>
        <v>10449.395946000002</v>
      </c>
      <c r="I226" s="409">
        <v>12300</v>
      </c>
      <c r="J226" s="388">
        <v>0.279</v>
      </c>
      <c r="K226" s="435">
        <v>230</v>
      </c>
      <c r="L226" s="400"/>
    </row>
    <row r="227" spans="1:12" s="404" customFormat="1" ht="13.5" customHeight="1" thickBot="1">
      <c r="A227" s="363">
        <v>48</v>
      </c>
      <c r="B227" s="355" t="s">
        <v>118</v>
      </c>
      <c r="C227" s="442" t="s">
        <v>319</v>
      </c>
      <c r="D227" s="465">
        <v>9419</v>
      </c>
      <c r="E227" s="376">
        <f t="shared" si="11"/>
        <v>10360.900000000001</v>
      </c>
      <c r="F227" s="380"/>
      <c r="G227" s="409">
        <f t="shared" si="12"/>
        <v>8476.770335000001</v>
      </c>
      <c r="H227" s="409">
        <f t="shared" si="13"/>
        <v>8005.763821000002</v>
      </c>
      <c r="I227" s="409">
        <v>9430</v>
      </c>
      <c r="J227" s="388">
        <v>0.215</v>
      </c>
      <c r="K227" s="435">
        <v>130</v>
      </c>
      <c r="L227" s="400"/>
    </row>
    <row r="228" spans="1:12" s="404" customFormat="1" ht="13.5" customHeight="1" thickBot="1">
      <c r="A228" s="363">
        <v>49</v>
      </c>
      <c r="B228" s="355" t="s">
        <v>119</v>
      </c>
      <c r="C228" s="442" t="s">
        <v>319</v>
      </c>
      <c r="D228" s="465">
        <v>12400</v>
      </c>
      <c r="E228" s="376">
        <f t="shared" si="11"/>
        <v>13640.000000000002</v>
      </c>
      <c r="F228" s="380"/>
      <c r="G228" s="409">
        <f t="shared" si="12"/>
        <v>11159.566</v>
      </c>
      <c r="H228" s="409">
        <f t="shared" si="13"/>
        <v>10539.491600000003</v>
      </c>
      <c r="I228" s="409">
        <v>12410</v>
      </c>
      <c r="J228" s="388">
        <v>0.271</v>
      </c>
      <c r="K228" s="435">
        <v>190</v>
      </c>
      <c r="L228" s="400"/>
    </row>
    <row r="229" spans="1:12" s="404" customFormat="1" ht="13.5" customHeight="1">
      <c r="A229" s="363">
        <v>50</v>
      </c>
      <c r="B229" s="355" t="s">
        <v>475</v>
      </c>
      <c r="C229" s="442"/>
      <c r="D229" s="442"/>
      <c r="E229" s="442"/>
      <c r="F229" s="442"/>
      <c r="G229" s="409"/>
      <c r="H229" s="409"/>
      <c r="I229" s="409">
        <v>0</v>
      </c>
      <c r="J229" s="388"/>
      <c r="K229" s="435"/>
      <c r="L229" s="400"/>
    </row>
    <row r="230" spans="1:12" s="404" customFormat="1" ht="13.5" customHeight="1" thickBot="1">
      <c r="A230" s="362"/>
      <c r="B230" s="353" t="s">
        <v>476</v>
      </c>
      <c r="C230" s="443" t="s">
        <v>319</v>
      </c>
      <c r="D230" s="463">
        <v>7354</v>
      </c>
      <c r="E230" s="378">
        <f t="shared" si="11"/>
        <v>8089.400000000001</v>
      </c>
      <c r="F230" s="395"/>
      <c r="G230" s="396">
        <f t="shared" si="12"/>
        <v>6618.34261</v>
      </c>
      <c r="H230" s="396">
        <f t="shared" si="13"/>
        <v>6250.598486000001</v>
      </c>
      <c r="I230" s="396">
        <v>7360</v>
      </c>
      <c r="J230" s="457">
        <v>0.09</v>
      </c>
      <c r="K230" s="434">
        <v>60</v>
      </c>
      <c r="L230" s="400"/>
    </row>
    <row r="231" spans="1:12" s="404" customFormat="1" ht="13.5" customHeight="1" thickBot="1">
      <c r="A231" s="362"/>
      <c r="B231" s="353" t="s">
        <v>477</v>
      </c>
      <c r="C231" s="443" t="s">
        <v>319</v>
      </c>
      <c r="D231" s="463">
        <v>8671</v>
      </c>
      <c r="E231" s="378">
        <f t="shared" si="11"/>
        <v>9538.1</v>
      </c>
      <c r="F231" s="395"/>
      <c r="G231" s="396">
        <f t="shared" si="12"/>
        <v>7803.596514999999</v>
      </c>
      <c r="H231" s="396">
        <f t="shared" si="13"/>
        <v>7369.9944890000015</v>
      </c>
      <c r="I231" s="396">
        <v>8680</v>
      </c>
      <c r="J231" s="457">
        <v>0.186</v>
      </c>
      <c r="K231" s="434">
        <v>99</v>
      </c>
      <c r="L231" s="400"/>
    </row>
    <row r="232" spans="1:12" s="404" customFormat="1" ht="13.5" customHeight="1" thickBot="1">
      <c r="A232" s="362"/>
      <c r="B232" s="353" t="s">
        <v>478</v>
      </c>
      <c r="C232" s="443" t="s">
        <v>319</v>
      </c>
      <c r="D232" s="463">
        <v>7580</v>
      </c>
      <c r="E232" s="378">
        <f t="shared" si="11"/>
        <v>8338</v>
      </c>
      <c r="F232" s="395"/>
      <c r="G232" s="396">
        <f t="shared" si="12"/>
        <v>6821.734699999999</v>
      </c>
      <c r="H232" s="396">
        <f t="shared" si="13"/>
        <v>6442.689220000001</v>
      </c>
      <c r="I232" s="396">
        <v>8340</v>
      </c>
      <c r="J232" s="457">
        <v>0.18</v>
      </c>
      <c r="K232" s="434">
        <v>260</v>
      </c>
      <c r="L232" s="400"/>
    </row>
    <row r="233" spans="1:12" s="404" customFormat="1" ht="13.5" customHeight="1" thickBot="1">
      <c r="A233" s="362"/>
      <c r="B233" s="373" t="s">
        <v>479</v>
      </c>
      <c r="C233" s="447" t="s">
        <v>319</v>
      </c>
      <c r="D233" s="463">
        <v>6395</v>
      </c>
      <c r="E233" s="378">
        <f t="shared" si="11"/>
        <v>7034.500000000001</v>
      </c>
      <c r="F233" s="395"/>
      <c r="G233" s="396">
        <f t="shared" si="12"/>
        <v>5755.276175</v>
      </c>
      <c r="H233" s="396">
        <f t="shared" si="13"/>
        <v>5435.487805000002</v>
      </c>
      <c r="I233" s="396">
        <v>6410</v>
      </c>
      <c r="J233" s="457">
        <v>0.096</v>
      </c>
      <c r="K233" s="434">
        <v>130</v>
      </c>
      <c r="L233" s="400"/>
    </row>
    <row r="234" spans="1:12" s="412" customFormat="1" ht="13.5" customHeight="1" thickBot="1">
      <c r="A234" s="362"/>
      <c r="B234" s="373" t="s">
        <v>480</v>
      </c>
      <c r="C234" s="447" t="s">
        <v>319</v>
      </c>
      <c r="D234" s="463">
        <v>12705</v>
      </c>
      <c r="E234" s="378">
        <f t="shared" si="11"/>
        <v>13975.500000000002</v>
      </c>
      <c r="F234" s="395" t="s">
        <v>490</v>
      </c>
      <c r="G234" s="396">
        <f aca="true" t="shared" si="14" ref="G234:G244">E234*81.815%</f>
        <v>11434.055325000001</v>
      </c>
      <c r="H234" s="396">
        <f aca="true" t="shared" si="15" ref="H234:H244">E234*77.269%</f>
        <v>10798.729095000002</v>
      </c>
      <c r="I234" s="396">
        <v>12710</v>
      </c>
      <c r="J234" s="457">
        <v>0.209</v>
      </c>
      <c r="K234" s="434">
        <v>280</v>
      </c>
      <c r="L234" s="400"/>
    </row>
    <row r="235" spans="1:12" s="412" customFormat="1" ht="13.5" customHeight="1" thickBot="1">
      <c r="A235" s="362"/>
      <c r="B235" s="373" t="s">
        <v>481</v>
      </c>
      <c r="C235" s="447" t="s">
        <v>319</v>
      </c>
      <c r="D235" s="463">
        <v>13404</v>
      </c>
      <c r="E235" s="378">
        <f t="shared" si="11"/>
        <v>14744.400000000001</v>
      </c>
      <c r="F235" s="395" t="s">
        <v>492</v>
      </c>
      <c r="G235" s="396">
        <f t="shared" si="14"/>
        <v>12063.13086</v>
      </c>
      <c r="H235" s="396">
        <f t="shared" si="15"/>
        <v>11392.850436000002</v>
      </c>
      <c r="I235" s="396">
        <v>13410</v>
      </c>
      <c r="J235" s="457">
        <v>0.245</v>
      </c>
      <c r="K235" s="434">
        <v>160</v>
      </c>
      <c r="L235" s="400"/>
    </row>
    <row r="236" spans="1:12" s="412" customFormat="1" ht="13.5" customHeight="1" thickBot="1">
      <c r="A236" s="362"/>
      <c r="B236" s="374" t="s">
        <v>443</v>
      </c>
      <c r="C236" s="443" t="s">
        <v>319</v>
      </c>
      <c r="D236" s="463">
        <v>4305</v>
      </c>
      <c r="E236" s="378">
        <f t="shared" si="11"/>
        <v>4735.5</v>
      </c>
      <c r="F236" s="395" t="s">
        <v>493</v>
      </c>
      <c r="G236" s="396">
        <f t="shared" si="14"/>
        <v>3874.3493249999997</v>
      </c>
      <c r="H236" s="396">
        <f t="shared" si="15"/>
        <v>3659.0734950000005</v>
      </c>
      <c r="I236" s="396">
        <v>4320</v>
      </c>
      <c r="J236" s="457">
        <v>0.08</v>
      </c>
      <c r="K236" s="434">
        <v>50</v>
      </c>
      <c r="L236" s="400"/>
    </row>
    <row r="237" spans="1:12" s="412" customFormat="1" ht="13.5" customHeight="1" thickBot="1">
      <c r="A237" s="362"/>
      <c r="B237" s="453" t="s">
        <v>321</v>
      </c>
      <c r="C237" s="443" t="s">
        <v>319</v>
      </c>
      <c r="D237" s="463">
        <v>12255</v>
      </c>
      <c r="E237" s="378">
        <f t="shared" si="11"/>
        <v>13480.500000000002</v>
      </c>
      <c r="F237" s="395" t="s">
        <v>495</v>
      </c>
      <c r="G237" s="396">
        <f t="shared" si="14"/>
        <v>11029.071075</v>
      </c>
      <c r="H237" s="396">
        <f t="shared" si="15"/>
        <v>10416.247545000002</v>
      </c>
      <c r="I237" s="396">
        <v>12270</v>
      </c>
      <c r="J237" s="457">
        <v>0.266</v>
      </c>
      <c r="K237" s="434">
        <v>143</v>
      </c>
      <c r="L237" s="400"/>
    </row>
    <row r="238" spans="1:12" s="412" customFormat="1" ht="13.5" customHeight="1" thickBot="1">
      <c r="A238" s="362"/>
      <c r="B238" s="369" t="s">
        <v>482</v>
      </c>
      <c r="C238" s="447" t="s">
        <v>319</v>
      </c>
      <c r="D238" s="463">
        <v>2418</v>
      </c>
      <c r="E238" s="378">
        <f t="shared" si="11"/>
        <v>2659.8</v>
      </c>
      <c r="F238" s="343" t="s">
        <v>497</v>
      </c>
      <c r="G238" s="396">
        <f t="shared" si="14"/>
        <v>2176.11537</v>
      </c>
      <c r="H238" s="396">
        <f t="shared" si="15"/>
        <v>2055.2008620000006</v>
      </c>
      <c r="I238" s="396">
        <v>2420</v>
      </c>
      <c r="J238" s="457">
        <v>0.053</v>
      </c>
      <c r="K238" s="434">
        <v>28</v>
      </c>
      <c r="L238" s="400"/>
    </row>
    <row r="239" spans="1:12" s="412" customFormat="1" ht="13.5" customHeight="1" thickBot="1">
      <c r="A239" s="362"/>
      <c r="B239" s="353" t="s">
        <v>483</v>
      </c>
      <c r="C239" s="441" t="s">
        <v>319</v>
      </c>
      <c r="D239" s="463">
        <v>5172</v>
      </c>
      <c r="E239" s="378">
        <f t="shared" si="11"/>
        <v>5689.200000000001</v>
      </c>
      <c r="F239" s="395"/>
      <c r="G239" s="396">
        <f>E239*81.815%</f>
        <v>4654.61898</v>
      </c>
      <c r="H239" s="396">
        <f>E239*77.269%</f>
        <v>4395.987948000001</v>
      </c>
      <c r="I239" s="396">
        <v>5190</v>
      </c>
      <c r="J239" s="457">
        <v>0.113</v>
      </c>
      <c r="K239" s="434">
        <v>70</v>
      </c>
      <c r="L239" s="400"/>
    </row>
    <row r="240" spans="1:12" s="412" customFormat="1" ht="13.5" customHeight="1" thickBot="1">
      <c r="A240" s="362"/>
      <c r="B240" s="353" t="s">
        <v>484</v>
      </c>
      <c r="C240" s="441" t="s">
        <v>319</v>
      </c>
      <c r="D240" s="463">
        <v>8383</v>
      </c>
      <c r="E240" s="378">
        <f t="shared" si="11"/>
        <v>9221.300000000001</v>
      </c>
      <c r="F240" s="415" t="s">
        <v>500</v>
      </c>
      <c r="G240" s="396">
        <f t="shared" si="14"/>
        <v>7544.406595</v>
      </c>
      <c r="H240" s="396">
        <f t="shared" si="15"/>
        <v>7125.2062970000015</v>
      </c>
      <c r="I240" s="396">
        <v>8400</v>
      </c>
      <c r="J240" s="457">
        <v>0.158</v>
      </c>
      <c r="K240" s="434">
        <v>91</v>
      </c>
      <c r="L240" s="400"/>
    </row>
    <row r="241" spans="1:12" s="412" customFormat="1" ht="13.5" customHeight="1" thickBot="1">
      <c r="A241" s="363">
        <v>51</v>
      </c>
      <c r="B241" s="357" t="s">
        <v>336</v>
      </c>
      <c r="C241" s="442" t="s">
        <v>319</v>
      </c>
      <c r="D241" s="465">
        <v>9667</v>
      </c>
      <c r="E241" s="376">
        <f t="shared" si="11"/>
        <v>10633.7</v>
      </c>
      <c r="F241" s="467" t="s">
        <v>502</v>
      </c>
      <c r="G241" s="409">
        <f t="shared" si="14"/>
        <v>8699.961655</v>
      </c>
      <c r="H241" s="409">
        <f t="shared" si="15"/>
        <v>8216.553653</v>
      </c>
      <c r="I241" s="409">
        <v>11180</v>
      </c>
      <c r="J241" s="388">
        <v>0.182</v>
      </c>
      <c r="K241" s="435">
        <v>97.6</v>
      </c>
      <c r="L241" s="400"/>
    </row>
    <row r="242" spans="1:12" s="412" customFormat="1" ht="13.5" customHeight="1" thickBot="1">
      <c r="A242" s="362"/>
      <c r="B242" s="353" t="s">
        <v>485</v>
      </c>
      <c r="C242" s="441" t="s">
        <v>319</v>
      </c>
      <c r="D242" s="463">
        <v>5997</v>
      </c>
      <c r="E242" s="378">
        <f t="shared" si="11"/>
        <v>6596.700000000001</v>
      </c>
      <c r="F242" s="415" t="s">
        <v>504</v>
      </c>
      <c r="G242" s="396">
        <f>E242*81.815%</f>
        <v>5397.090105</v>
      </c>
      <c r="H242" s="396">
        <f>E242*77.269%</f>
        <v>5097.204123000001</v>
      </c>
      <c r="I242" s="396">
        <v>6010</v>
      </c>
      <c r="J242" s="457">
        <v>0.157</v>
      </c>
      <c r="K242" s="434">
        <v>80</v>
      </c>
      <c r="L242" s="400"/>
    </row>
    <row r="243" spans="1:12" s="412" customFormat="1" ht="13.5" customHeight="1" thickBot="1">
      <c r="A243" s="347">
        <v>52</v>
      </c>
      <c r="B243" s="360" t="s">
        <v>343</v>
      </c>
      <c r="C243" s="444" t="s">
        <v>319</v>
      </c>
      <c r="D243" s="465">
        <v>12328</v>
      </c>
      <c r="E243" s="376">
        <f t="shared" si="11"/>
        <v>13560.800000000001</v>
      </c>
      <c r="F243" s="467" t="s">
        <v>506</v>
      </c>
      <c r="G243" s="409">
        <f t="shared" si="14"/>
        <v>11094.76852</v>
      </c>
      <c r="H243" s="409">
        <f t="shared" si="15"/>
        <v>10478.294552000003</v>
      </c>
      <c r="I243" s="409">
        <v>12340</v>
      </c>
      <c r="J243" s="388">
        <v>0.229</v>
      </c>
      <c r="K243" s="435">
        <v>122.8</v>
      </c>
      <c r="L243" s="400"/>
    </row>
    <row r="244" spans="1:12" s="412" customFormat="1" ht="13.5" customHeight="1" thickBot="1">
      <c r="A244" s="347">
        <v>53</v>
      </c>
      <c r="B244" s="348" t="s">
        <v>368</v>
      </c>
      <c r="C244" s="448" t="s">
        <v>14</v>
      </c>
      <c r="D244" s="465">
        <v>21326</v>
      </c>
      <c r="E244" s="376">
        <f t="shared" si="11"/>
        <v>23458.600000000002</v>
      </c>
      <c r="F244" s="467" t="s">
        <v>508</v>
      </c>
      <c r="G244" s="409">
        <f t="shared" si="14"/>
        <v>19192.65359</v>
      </c>
      <c r="H244" s="409">
        <f t="shared" si="15"/>
        <v>18126.225634000006</v>
      </c>
      <c r="I244" s="409">
        <v>24640</v>
      </c>
      <c r="J244" s="388">
        <v>0.248</v>
      </c>
      <c r="K244" s="435">
        <v>140</v>
      </c>
      <c r="L244" s="400"/>
    </row>
    <row r="245" spans="1:12" s="412" customFormat="1" ht="13.5" customHeight="1" thickBot="1">
      <c r="A245" s="347">
        <v>54</v>
      </c>
      <c r="B245" s="348" t="s">
        <v>369</v>
      </c>
      <c r="C245" s="442" t="s">
        <v>319</v>
      </c>
      <c r="D245" s="465">
        <v>18764</v>
      </c>
      <c r="E245" s="376">
        <f t="shared" si="11"/>
        <v>20640.4</v>
      </c>
      <c r="F245" s="467" t="s">
        <v>548</v>
      </c>
      <c r="G245" s="409">
        <f aca="true" t="shared" si="16" ref="G245:G254">E245*81.815%</f>
        <v>16886.94326</v>
      </c>
      <c r="H245" s="409">
        <f aca="true" t="shared" si="17" ref="H245:H254">E245*77.269%</f>
        <v>15948.630676000002</v>
      </c>
      <c r="I245" s="409">
        <v>18770</v>
      </c>
      <c r="J245" s="388">
        <v>0.366</v>
      </c>
      <c r="K245" s="435">
        <v>265</v>
      </c>
      <c r="L245" s="400"/>
    </row>
    <row r="246" spans="1:12" s="412" customFormat="1" ht="13.5" customHeight="1" thickBot="1">
      <c r="A246" s="349"/>
      <c r="B246" s="352" t="s">
        <v>370</v>
      </c>
      <c r="C246" s="441" t="s">
        <v>319</v>
      </c>
      <c r="D246" s="463">
        <v>18764</v>
      </c>
      <c r="E246" s="378">
        <f t="shared" si="11"/>
        <v>20640.4</v>
      </c>
      <c r="F246" s="415"/>
      <c r="G246" s="396">
        <f t="shared" si="16"/>
        <v>16886.94326</v>
      </c>
      <c r="H246" s="396">
        <f t="shared" si="17"/>
        <v>15948.630676000002</v>
      </c>
      <c r="I246" s="396">
        <v>18770</v>
      </c>
      <c r="J246" s="389">
        <v>0.366</v>
      </c>
      <c r="K246" s="433">
        <v>265</v>
      </c>
      <c r="L246" s="400"/>
    </row>
    <row r="247" spans="1:12" s="412" customFormat="1" ht="13.5" customHeight="1" thickBot="1">
      <c r="A247" s="363">
        <v>55</v>
      </c>
      <c r="B247" s="360" t="s">
        <v>339</v>
      </c>
      <c r="C247" s="444" t="s">
        <v>319</v>
      </c>
      <c r="D247" s="465">
        <v>2098</v>
      </c>
      <c r="E247" s="376">
        <f>D247*1.1</f>
        <v>2307.8</v>
      </c>
      <c r="F247" s="467"/>
      <c r="G247" s="409">
        <f t="shared" si="16"/>
        <v>1888.12657</v>
      </c>
      <c r="H247" s="409">
        <f t="shared" si="17"/>
        <v>1783.2139820000004</v>
      </c>
      <c r="I247" s="409">
        <v>2110</v>
      </c>
      <c r="J247" s="388">
        <v>0.036</v>
      </c>
      <c r="K247" s="435">
        <v>19.3</v>
      </c>
      <c r="L247" s="400"/>
    </row>
    <row r="248" spans="1:12" s="412" customFormat="1" ht="13.5" customHeight="1" thickBot="1">
      <c r="A248" s="363">
        <v>56</v>
      </c>
      <c r="B248" s="360" t="s">
        <v>340</v>
      </c>
      <c r="C248" s="444" t="s">
        <v>319</v>
      </c>
      <c r="D248" s="465">
        <v>2515</v>
      </c>
      <c r="E248" s="376">
        <f t="shared" si="11"/>
        <v>2766.5</v>
      </c>
      <c r="F248" s="467"/>
      <c r="G248" s="409">
        <f t="shared" si="16"/>
        <v>2263.411975</v>
      </c>
      <c r="H248" s="409">
        <f t="shared" si="17"/>
        <v>2137.646885</v>
      </c>
      <c r="I248" s="409">
        <v>2520</v>
      </c>
      <c r="J248" s="388">
        <v>0.035</v>
      </c>
      <c r="K248" s="435">
        <v>18.8</v>
      </c>
      <c r="L248" s="400"/>
    </row>
    <row r="249" spans="1:12" s="412" customFormat="1" ht="13.5" customHeight="1" thickBot="1">
      <c r="A249" s="363">
        <v>57</v>
      </c>
      <c r="B249" s="360" t="s">
        <v>341</v>
      </c>
      <c r="C249" s="444" t="s">
        <v>319</v>
      </c>
      <c r="D249" s="465">
        <v>2406</v>
      </c>
      <c r="E249" s="376">
        <f t="shared" si="11"/>
        <v>2646.6000000000004</v>
      </c>
      <c r="F249" s="467"/>
      <c r="G249" s="409">
        <f t="shared" si="16"/>
        <v>2165.31579</v>
      </c>
      <c r="H249" s="409">
        <f t="shared" si="17"/>
        <v>2045.0013540000004</v>
      </c>
      <c r="I249" s="409">
        <v>2410</v>
      </c>
      <c r="J249" s="388">
        <v>0.049</v>
      </c>
      <c r="K249" s="435">
        <v>26.3</v>
      </c>
      <c r="L249" s="400"/>
    </row>
    <row r="250" spans="1:12" s="412" customFormat="1" ht="13.5" customHeight="1" thickBot="1">
      <c r="A250" s="363">
        <v>58</v>
      </c>
      <c r="B250" s="360" t="s">
        <v>342</v>
      </c>
      <c r="C250" s="444" t="s">
        <v>319</v>
      </c>
      <c r="D250" s="465">
        <v>2893</v>
      </c>
      <c r="E250" s="376">
        <f t="shared" si="11"/>
        <v>3182.3</v>
      </c>
      <c r="F250" s="467"/>
      <c r="G250" s="409">
        <f t="shared" si="16"/>
        <v>2603.598745</v>
      </c>
      <c r="H250" s="409">
        <f t="shared" si="17"/>
        <v>2458.9313870000005</v>
      </c>
      <c r="I250" s="409">
        <v>2910</v>
      </c>
      <c r="J250" s="388">
        <v>0.049</v>
      </c>
      <c r="K250" s="435">
        <v>26.3</v>
      </c>
      <c r="L250" s="400"/>
    </row>
    <row r="251" spans="1:12" s="412" customFormat="1" ht="13.5" customHeight="1" thickBot="1">
      <c r="A251" s="363">
        <v>59</v>
      </c>
      <c r="B251" s="375" t="s">
        <v>486</v>
      </c>
      <c r="C251" s="446" t="s">
        <v>319</v>
      </c>
      <c r="D251" s="465">
        <v>4227</v>
      </c>
      <c r="E251" s="376">
        <f t="shared" si="11"/>
        <v>4649.700000000001</v>
      </c>
      <c r="F251" s="467"/>
      <c r="G251" s="409">
        <f t="shared" si="16"/>
        <v>3804.1520550000005</v>
      </c>
      <c r="H251" s="409">
        <f t="shared" si="17"/>
        <v>3592.776693000001</v>
      </c>
      <c r="I251" s="409">
        <v>4240</v>
      </c>
      <c r="J251" s="388">
        <v>0.076</v>
      </c>
      <c r="K251" s="435">
        <v>40.7</v>
      </c>
      <c r="L251" s="400"/>
    </row>
    <row r="252" spans="1:12" s="412" customFormat="1" ht="13.5" customHeight="1" thickBot="1">
      <c r="A252" s="363">
        <v>60</v>
      </c>
      <c r="B252" s="375" t="s">
        <v>487</v>
      </c>
      <c r="C252" s="446" t="s">
        <v>319</v>
      </c>
      <c r="D252" s="465">
        <v>10886</v>
      </c>
      <c r="E252" s="376">
        <f t="shared" si="11"/>
        <v>11974.6</v>
      </c>
      <c r="F252" s="467"/>
      <c r="G252" s="409">
        <f t="shared" si="16"/>
        <v>9797.018989999999</v>
      </c>
      <c r="H252" s="409">
        <f t="shared" si="17"/>
        <v>9252.653674000001</v>
      </c>
      <c r="I252" s="409">
        <v>11980</v>
      </c>
      <c r="J252" s="388">
        <v>0.193</v>
      </c>
      <c r="K252" s="435">
        <v>103.5</v>
      </c>
      <c r="L252" s="400"/>
    </row>
    <row r="253" spans="1:12" s="412" customFormat="1" ht="13.5" customHeight="1" thickBot="1">
      <c r="A253" s="363">
        <v>61</v>
      </c>
      <c r="B253" s="375" t="s">
        <v>488</v>
      </c>
      <c r="C253" s="446" t="s">
        <v>319</v>
      </c>
      <c r="D253" s="465">
        <v>2999</v>
      </c>
      <c r="E253" s="376">
        <f t="shared" si="11"/>
        <v>3298.9</v>
      </c>
      <c r="F253" s="467"/>
      <c r="G253" s="409">
        <f t="shared" si="16"/>
        <v>2698.995035</v>
      </c>
      <c r="H253" s="409">
        <f t="shared" si="17"/>
        <v>2549.0270410000003</v>
      </c>
      <c r="I253" s="409">
        <v>3010</v>
      </c>
      <c r="J253" s="388">
        <v>0.054</v>
      </c>
      <c r="K253" s="435">
        <v>28.95</v>
      </c>
      <c r="L253" s="400"/>
    </row>
    <row r="254" spans="1:15" s="412" customFormat="1" ht="13.5" customHeight="1" thickBot="1">
      <c r="A254" s="363">
        <v>62</v>
      </c>
      <c r="B254" s="375" t="s">
        <v>489</v>
      </c>
      <c r="C254" s="446" t="s">
        <v>319</v>
      </c>
      <c r="D254" s="465">
        <v>6706</v>
      </c>
      <c r="E254" s="376">
        <f t="shared" si="11"/>
        <v>7376.6</v>
      </c>
      <c r="F254" s="467"/>
      <c r="G254" s="409">
        <f t="shared" si="16"/>
        <v>6035.16529</v>
      </c>
      <c r="H254" s="409">
        <f t="shared" si="17"/>
        <v>5699.825054000001</v>
      </c>
      <c r="I254" s="409">
        <v>6710</v>
      </c>
      <c r="J254" s="388">
        <v>0.17</v>
      </c>
      <c r="K254" s="435">
        <v>50</v>
      </c>
      <c r="L254" s="400"/>
      <c r="M254" s="421"/>
      <c r="N254" s="421"/>
      <c r="O254" s="469"/>
    </row>
    <row r="255" spans="1:11" ht="11.25" customHeight="1">
      <c r="A255" s="454"/>
      <c r="B255" s="507" t="s">
        <v>324</v>
      </c>
      <c r="C255" s="508"/>
      <c r="D255" s="508"/>
      <c r="E255" s="508"/>
      <c r="F255" s="508"/>
      <c r="G255" s="508"/>
      <c r="H255" s="508"/>
      <c r="I255" s="508"/>
      <c r="J255" s="508"/>
      <c r="K255" s="509"/>
    </row>
    <row r="256" spans="1:11" ht="11.25" customHeight="1">
      <c r="A256" s="471">
        <v>1</v>
      </c>
      <c r="B256" s="510" t="s">
        <v>572</v>
      </c>
      <c r="C256" s="511"/>
      <c r="D256" s="511"/>
      <c r="E256" s="511"/>
      <c r="F256" s="511"/>
      <c r="G256" s="511"/>
      <c r="H256" s="511"/>
      <c r="I256" s="511"/>
      <c r="J256" s="511"/>
      <c r="K256" s="512"/>
    </row>
    <row r="257" spans="1:11" ht="11.25" customHeight="1">
      <c r="A257" s="471">
        <v>2</v>
      </c>
      <c r="B257" s="510" t="s">
        <v>573</v>
      </c>
      <c r="C257" s="511"/>
      <c r="D257" s="511"/>
      <c r="E257" s="511"/>
      <c r="F257" s="511"/>
      <c r="G257" s="511"/>
      <c r="H257" s="511"/>
      <c r="I257" s="511"/>
      <c r="J257" s="511"/>
      <c r="K257" s="512"/>
    </row>
    <row r="258" spans="1:11" ht="11.25" customHeight="1">
      <c r="A258" s="471">
        <v>3</v>
      </c>
      <c r="B258" s="510" t="s">
        <v>574</v>
      </c>
      <c r="C258" s="511"/>
      <c r="D258" s="511"/>
      <c r="E258" s="511"/>
      <c r="F258" s="511"/>
      <c r="G258" s="511"/>
      <c r="H258" s="511"/>
      <c r="I258" s="511"/>
      <c r="J258" s="511"/>
      <c r="K258" s="512"/>
    </row>
    <row r="259" spans="1:11" ht="11.25" customHeight="1">
      <c r="A259" s="471">
        <v>4</v>
      </c>
      <c r="B259" s="510" t="s">
        <v>141</v>
      </c>
      <c r="C259" s="511"/>
      <c r="D259" s="511"/>
      <c r="E259" s="511"/>
      <c r="F259" s="511"/>
      <c r="G259" s="511"/>
      <c r="H259" s="511"/>
      <c r="I259" s="511"/>
      <c r="J259" s="511"/>
      <c r="K259" s="512"/>
    </row>
    <row r="260" spans="1:11" ht="11.25" customHeight="1">
      <c r="A260" s="471">
        <v>5</v>
      </c>
      <c r="B260" s="510" t="s">
        <v>575</v>
      </c>
      <c r="C260" s="511"/>
      <c r="D260" s="511"/>
      <c r="E260" s="511"/>
      <c r="F260" s="511"/>
      <c r="G260" s="511"/>
      <c r="H260" s="511"/>
      <c r="I260" s="511"/>
      <c r="J260" s="511"/>
      <c r="K260" s="512"/>
    </row>
    <row r="261" ht="15" customHeight="1">
      <c r="F261" s="410"/>
    </row>
    <row r="262" ht="15" customHeight="1">
      <c r="F262" s="410"/>
    </row>
    <row r="263" ht="15" customHeight="1">
      <c r="F263" s="410"/>
    </row>
    <row r="264" ht="15" customHeight="1">
      <c r="F264" s="410"/>
    </row>
    <row r="265" ht="15" customHeight="1">
      <c r="F265" s="410"/>
    </row>
    <row r="266" ht="15" customHeight="1">
      <c r="F266" s="410"/>
    </row>
    <row r="267" ht="15" customHeight="1">
      <c r="F267" s="410"/>
    </row>
  </sheetData>
  <sheetProtection/>
  <mergeCells count="12">
    <mergeCell ref="K2:K3"/>
    <mergeCell ref="A2:A3"/>
    <mergeCell ref="B2:B3"/>
    <mergeCell ref="C2:C3"/>
    <mergeCell ref="J2:J3"/>
    <mergeCell ref="E2:I3"/>
    <mergeCell ref="B255:K255"/>
    <mergeCell ref="B256:K256"/>
    <mergeCell ref="B257:K257"/>
    <mergeCell ref="B258:K258"/>
    <mergeCell ref="B259:K259"/>
    <mergeCell ref="B260:K260"/>
  </mergeCells>
  <printOptions/>
  <pageMargins left="0.2362204724409449" right="0.2362204724409449" top="1.1197916666666667" bottom="0.8661417322834646" header="0.11811023622047245" footer="0.31496062992125984"/>
  <pageSetup fitToHeight="11" fitToWidth="1" horizontalDpi="600" verticalDpi="600" orientation="landscape" paperSize="9" scale="86" r:id="rId1"/>
  <headerFooter scaleWithDoc="0">
    <oddHeader>&amp;L&amp;"-,полужирный"&amp;22RUB&amp;"-,обычный"   Прайс-лист от 9 декабря 2014 г. &amp;16 &amp;R&amp;12УТВЕРЖДАЮ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Velсom: +375447080184, +375293027264, +375447003559
Email:  mebel0581@mail.ru, omis-kmk@mail.ru; skype: mebel.kmk&amp;R&amp;P из &amp;N</oddFooter>
  </headerFooter>
  <rowBreaks count="4" manualBreakCount="4">
    <brk id="146" max="255" man="1"/>
    <brk id="191" max="255" man="1"/>
    <brk id="217" max="255" man="1"/>
    <brk id="26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2"/>
  <sheetViews>
    <sheetView view="pageLayout" zoomScale="90" zoomScalePageLayoutView="90" workbookViewId="0" topLeftCell="A61">
      <selection activeCell="G8" sqref="A1:IV16384"/>
    </sheetView>
  </sheetViews>
  <sheetFormatPr defaultColWidth="9.140625" defaultRowHeight="15"/>
  <cols>
    <col min="1" max="1" width="6.8515625" style="2" customWidth="1"/>
    <col min="2" max="2" width="64.8515625" style="2" customWidth="1"/>
    <col min="3" max="3" width="13.8515625" style="2" customWidth="1"/>
    <col min="4" max="4" width="18.140625" style="2" customWidth="1"/>
    <col min="5" max="5" width="7.57421875" style="2" customWidth="1"/>
    <col min="6" max="6" width="15.8515625" style="2" customWidth="1"/>
    <col min="7" max="16384" width="9.140625" style="2" customWidth="1"/>
  </cols>
  <sheetData>
    <row r="1" spans="1:6" ht="14.25">
      <c r="A1" s="522" t="s">
        <v>196</v>
      </c>
      <c r="B1" s="522"/>
      <c r="C1" s="522"/>
      <c r="D1" s="522"/>
      <c r="E1" s="522"/>
      <c r="F1" s="522"/>
    </row>
    <row r="2" spans="1:6" ht="14.25">
      <c r="A2" s="523" t="s">
        <v>180</v>
      </c>
      <c r="B2" s="523"/>
      <c r="C2" s="523"/>
      <c r="D2" s="523"/>
      <c r="E2" s="523"/>
      <c r="F2" s="523"/>
    </row>
    <row r="3" spans="1:6" ht="14.25" customHeight="1">
      <c r="A3" s="523" t="s">
        <v>181</v>
      </c>
      <c r="B3" s="523"/>
      <c r="C3" s="523"/>
      <c r="D3" s="523"/>
      <c r="E3" s="523"/>
      <c r="F3" s="523"/>
    </row>
    <row r="4" spans="1:6" ht="14.25" customHeight="1">
      <c r="A4" s="523" t="s">
        <v>182</v>
      </c>
      <c r="B4" s="523"/>
      <c r="C4" s="523"/>
      <c r="D4" s="523"/>
      <c r="E4" s="523"/>
      <c r="F4" s="523"/>
    </row>
    <row r="5" spans="1:6" ht="14.25" customHeight="1">
      <c r="A5" s="525" t="s">
        <v>197</v>
      </c>
      <c r="B5" s="523"/>
      <c r="C5" s="523"/>
      <c r="D5" s="523"/>
      <c r="E5" s="523"/>
      <c r="F5" s="523"/>
    </row>
    <row r="6" spans="1:5" ht="6.75" customHeight="1" thickBot="1">
      <c r="A6" s="1"/>
      <c r="B6" s="3"/>
      <c r="C6" s="3"/>
      <c r="D6" s="3"/>
      <c r="E6" s="3"/>
    </row>
    <row r="7" spans="1:6" ht="27" customHeight="1" thickBot="1">
      <c r="A7" s="313" t="s">
        <v>6</v>
      </c>
      <c r="B7" s="314" t="s">
        <v>7</v>
      </c>
      <c r="C7" s="314" t="s">
        <v>8</v>
      </c>
      <c r="D7" s="315" t="s">
        <v>193</v>
      </c>
      <c r="E7" s="315" t="s">
        <v>194</v>
      </c>
      <c r="F7" s="316" t="s">
        <v>195</v>
      </c>
    </row>
    <row r="8" spans="1:6" ht="15" customHeight="1">
      <c r="A8" s="267">
        <v>1</v>
      </c>
      <c r="B8" s="265" t="s">
        <v>19</v>
      </c>
      <c r="C8" s="319"/>
      <c r="D8" s="328"/>
      <c r="E8" s="332"/>
      <c r="F8" s="333"/>
    </row>
    <row r="9" spans="1:6" ht="28.5">
      <c r="A9" s="157">
        <v>2</v>
      </c>
      <c r="B9" s="22" t="s">
        <v>153</v>
      </c>
      <c r="C9" s="50" t="s">
        <v>202</v>
      </c>
      <c r="D9" s="48">
        <f>'22 дек5%'!E5</f>
        <v>14498.400000000001</v>
      </c>
      <c r="E9" s="34">
        <v>-9.52</v>
      </c>
      <c r="F9" s="137">
        <f>D9+D9*E9/100</f>
        <v>13118.152320000001</v>
      </c>
    </row>
    <row r="10" spans="1:6" ht="15.75" customHeight="1" thickBot="1">
      <c r="A10" s="158">
        <v>3</v>
      </c>
      <c r="B10" s="169" t="s">
        <v>20</v>
      </c>
      <c r="C10" s="94" t="s">
        <v>203</v>
      </c>
      <c r="D10" s="235">
        <f>'22 дек5%'!E6</f>
        <v>11543.7</v>
      </c>
      <c r="E10" s="236">
        <v>-9.526</v>
      </c>
      <c r="F10" s="136">
        <f aca="true" t="shared" si="0" ref="F10:F67">D10+D10*E10/100</f>
        <v>10444.047138000002</v>
      </c>
    </row>
    <row r="11" spans="1:6" ht="15" customHeight="1">
      <c r="A11" s="267">
        <v>4</v>
      </c>
      <c r="B11" s="265" t="s">
        <v>13</v>
      </c>
      <c r="C11" s="247"/>
      <c r="D11" s="328">
        <f>'22 дек5%'!E7</f>
        <v>0</v>
      </c>
      <c r="E11" s="329"/>
      <c r="F11" s="330"/>
    </row>
    <row r="12" spans="1:6" ht="28.5">
      <c r="A12" s="157">
        <v>5</v>
      </c>
      <c r="B12" s="21" t="s">
        <v>152</v>
      </c>
      <c r="C12" s="50" t="s">
        <v>201</v>
      </c>
      <c r="D12" s="48">
        <f>'22 дек5%'!E8</f>
        <v>19289.55</v>
      </c>
      <c r="E12" s="34">
        <v>-9.52</v>
      </c>
      <c r="F12" s="137">
        <f t="shared" si="0"/>
        <v>17453.184839999998</v>
      </c>
    </row>
    <row r="13" spans="1:6" ht="15" customHeight="1">
      <c r="A13" s="157">
        <v>6</v>
      </c>
      <c r="B13" s="21" t="s">
        <v>16</v>
      </c>
      <c r="C13" s="51" t="s">
        <v>204</v>
      </c>
      <c r="D13" s="48">
        <f>'22 дек5%'!E9</f>
        <v>5550.3</v>
      </c>
      <c r="E13" s="34">
        <v>-9.52</v>
      </c>
      <c r="F13" s="137">
        <f t="shared" si="0"/>
        <v>5021.91144</v>
      </c>
    </row>
    <row r="14" spans="1:6" ht="15" customHeight="1">
      <c r="A14" s="157">
        <v>7</v>
      </c>
      <c r="B14" s="21" t="s">
        <v>17</v>
      </c>
      <c r="C14" s="50" t="s">
        <v>205</v>
      </c>
      <c r="D14" s="48">
        <f>'22 дек5%'!E10</f>
        <v>8809.5</v>
      </c>
      <c r="E14" s="34">
        <v>-9.52</v>
      </c>
      <c r="F14" s="137">
        <f t="shared" si="0"/>
        <v>7970.8356</v>
      </c>
    </row>
    <row r="15" spans="1:6" ht="15" customHeight="1" thickBot="1">
      <c r="A15" s="158">
        <v>8</v>
      </c>
      <c r="B15" s="227" t="s">
        <v>18</v>
      </c>
      <c r="C15" s="94" t="s">
        <v>206</v>
      </c>
      <c r="D15" s="235">
        <f>'22 дек5%'!E11</f>
        <v>1533</v>
      </c>
      <c r="E15" s="236">
        <v>-9.52</v>
      </c>
      <c r="F15" s="136">
        <f t="shared" si="0"/>
        <v>1387.0584</v>
      </c>
    </row>
    <row r="16" spans="1:6" s="6" customFormat="1" ht="14.25">
      <c r="A16" s="160">
        <v>9</v>
      </c>
      <c r="B16" s="170" t="s">
        <v>155</v>
      </c>
      <c r="C16" s="105"/>
      <c r="D16" s="234">
        <f>'22 дек5%'!E12</f>
        <v>17526.600000000002</v>
      </c>
      <c r="E16" s="237">
        <v>-9.5</v>
      </c>
      <c r="F16" s="238">
        <f t="shared" si="0"/>
        <v>15861.573000000002</v>
      </c>
    </row>
    <row r="17" spans="1:6" s="6" customFormat="1" ht="14.25">
      <c r="A17" s="157">
        <v>10</v>
      </c>
      <c r="B17" s="21" t="s">
        <v>178</v>
      </c>
      <c r="C17" s="51"/>
      <c r="D17" s="48">
        <f>'22 дек5%'!E13</f>
        <v>19648.65</v>
      </c>
      <c r="E17" s="34">
        <v>-9.5</v>
      </c>
      <c r="F17" s="137">
        <f t="shared" si="0"/>
        <v>17782.028250000003</v>
      </c>
    </row>
    <row r="18" spans="1:6" s="6" customFormat="1" ht="14.25">
      <c r="A18" s="157">
        <v>11</v>
      </c>
      <c r="B18" s="21" t="s">
        <v>28</v>
      </c>
      <c r="C18" s="50" t="s">
        <v>213</v>
      </c>
      <c r="D18" s="48">
        <f>'22 дек5%'!E14</f>
        <v>21611.100000000002</v>
      </c>
      <c r="E18" s="34">
        <v>-9.522</v>
      </c>
      <c r="F18" s="137">
        <f t="shared" si="0"/>
        <v>19553.291058000003</v>
      </c>
    </row>
    <row r="19" spans="1:6" s="6" customFormat="1" ht="14.25" customHeight="1">
      <c r="A19" s="157">
        <v>12</v>
      </c>
      <c r="B19" s="21" t="s">
        <v>29</v>
      </c>
      <c r="C19" s="51" t="s">
        <v>214</v>
      </c>
      <c r="D19" s="48">
        <f>'22 дек5%'!E15</f>
        <v>19805.100000000002</v>
      </c>
      <c r="E19" s="34">
        <v>-9.523</v>
      </c>
      <c r="F19" s="137">
        <f t="shared" si="0"/>
        <v>17919.060327000003</v>
      </c>
    </row>
    <row r="20" spans="1:6" s="6" customFormat="1" ht="14.25">
      <c r="A20" s="157">
        <v>13</v>
      </c>
      <c r="B20" s="21" t="s">
        <v>26</v>
      </c>
      <c r="C20" s="50" t="s">
        <v>215</v>
      </c>
      <c r="D20" s="48">
        <f>'22 дек5%'!E16</f>
        <v>19712.7</v>
      </c>
      <c r="E20" s="34">
        <v>-9.523</v>
      </c>
      <c r="F20" s="137">
        <f t="shared" si="0"/>
        <v>17835.459579000002</v>
      </c>
    </row>
    <row r="21" spans="1:6" s="6" customFormat="1" ht="14.25">
      <c r="A21" s="157">
        <v>14</v>
      </c>
      <c r="B21" s="21" t="s">
        <v>27</v>
      </c>
      <c r="C21" s="51" t="s">
        <v>216</v>
      </c>
      <c r="D21" s="48">
        <f>'22 дек5%'!E17</f>
        <v>1783.95</v>
      </c>
      <c r="E21" s="34">
        <v>-9.52</v>
      </c>
      <c r="F21" s="137">
        <f t="shared" si="0"/>
        <v>1614.11796</v>
      </c>
    </row>
    <row r="22" spans="1:6" s="6" customFormat="1" ht="14.25">
      <c r="A22" s="157">
        <v>15</v>
      </c>
      <c r="B22" s="21" t="s">
        <v>23</v>
      </c>
      <c r="C22" s="50" t="s">
        <v>219</v>
      </c>
      <c r="D22" s="48">
        <f>'22 дек5%'!E18</f>
        <v>18346.65</v>
      </c>
      <c r="E22" s="34">
        <v>-9.52</v>
      </c>
      <c r="F22" s="137">
        <f t="shared" si="0"/>
        <v>16600.04892</v>
      </c>
    </row>
    <row r="23" spans="1:6" s="6" customFormat="1" ht="14.25">
      <c r="A23" s="157">
        <v>16</v>
      </c>
      <c r="B23" s="21" t="s">
        <v>25</v>
      </c>
      <c r="C23" s="51" t="s">
        <v>220</v>
      </c>
      <c r="D23" s="48">
        <f>'22 дек5%'!E19</f>
        <v>20217.75</v>
      </c>
      <c r="E23" s="34">
        <v>-9.523</v>
      </c>
      <c r="F23" s="137">
        <f t="shared" si="0"/>
        <v>18292.4136675</v>
      </c>
    </row>
    <row r="24" spans="1:6" s="6" customFormat="1" ht="14.25">
      <c r="A24" s="157">
        <v>17</v>
      </c>
      <c r="B24" s="21" t="s">
        <v>21</v>
      </c>
      <c r="C24" s="50" t="s">
        <v>221</v>
      </c>
      <c r="D24" s="48">
        <f>'22 дек5%'!E20</f>
        <v>15972.6</v>
      </c>
      <c r="E24" s="34">
        <v>-9.524</v>
      </c>
      <c r="F24" s="137">
        <f t="shared" si="0"/>
        <v>14451.369576000001</v>
      </c>
    </row>
    <row r="25" spans="1:6" s="6" customFormat="1" ht="14.25">
      <c r="A25" s="157">
        <v>18</v>
      </c>
      <c r="B25" s="21" t="s">
        <v>30</v>
      </c>
      <c r="C25" s="51" t="s">
        <v>217</v>
      </c>
      <c r="D25" s="48">
        <f>'22 дек5%'!E21</f>
        <v>22666.350000000002</v>
      </c>
      <c r="E25" s="34">
        <v>-9.5</v>
      </c>
      <c r="F25" s="137">
        <f t="shared" si="0"/>
        <v>20513.04675</v>
      </c>
    </row>
    <row r="26" spans="1:6" s="6" customFormat="1" ht="14.25">
      <c r="A26" s="157">
        <v>19</v>
      </c>
      <c r="B26" s="21" t="s">
        <v>22</v>
      </c>
      <c r="C26" s="50" t="s">
        <v>222</v>
      </c>
      <c r="D26" s="48">
        <f>'22 дек5%'!E22</f>
        <v>8427.300000000001</v>
      </c>
      <c r="E26" s="34">
        <v>-9.5</v>
      </c>
      <c r="F26" s="137">
        <f t="shared" si="0"/>
        <v>7626.706500000001</v>
      </c>
    </row>
    <row r="27" spans="1:6" s="6" customFormat="1" ht="14.25">
      <c r="A27" s="157">
        <v>20</v>
      </c>
      <c r="B27" s="21" t="s">
        <v>24</v>
      </c>
      <c r="C27" s="51" t="s">
        <v>223</v>
      </c>
      <c r="D27" s="48">
        <f>'22 дек5%'!E23</f>
        <v>8427.300000000001</v>
      </c>
      <c r="E27" s="34">
        <v>-9.5</v>
      </c>
      <c r="F27" s="137">
        <f t="shared" si="0"/>
        <v>7626.706500000001</v>
      </c>
    </row>
    <row r="28" spans="1:6" s="6" customFormat="1" ht="14.25">
      <c r="A28" s="157">
        <v>21</v>
      </c>
      <c r="B28" s="21" t="s">
        <v>37</v>
      </c>
      <c r="C28" s="50" t="s">
        <v>224</v>
      </c>
      <c r="D28" s="48">
        <f>'22 дек5%'!E24</f>
        <v>23559.9</v>
      </c>
      <c r="E28" s="34">
        <v>-9.523</v>
      </c>
      <c r="F28" s="137">
        <f t="shared" si="0"/>
        <v>21316.290723000002</v>
      </c>
    </row>
    <row r="29" spans="1:6" s="6" customFormat="1" ht="14.25">
      <c r="A29" s="157">
        <v>22</v>
      </c>
      <c r="B29" s="21" t="s">
        <v>31</v>
      </c>
      <c r="C29" s="51" t="s">
        <v>218</v>
      </c>
      <c r="D29" s="48">
        <f>'22 дек5%'!E25</f>
        <v>14225.400000000001</v>
      </c>
      <c r="E29" s="34">
        <v>-9.52</v>
      </c>
      <c r="F29" s="137">
        <f t="shared" si="0"/>
        <v>12871.141920000002</v>
      </c>
    </row>
    <row r="30" spans="1:6" s="6" customFormat="1" ht="14.25">
      <c r="A30" s="157">
        <v>23</v>
      </c>
      <c r="B30" s="21" t="s">
        <v>34</v>
      </c>
      <c r="C30" s="50" t="s">
        <v>225</v>
      </c>
      <c r="D30" s="48">
        <f>'22 дек5%'!E26</f>
        <v>11328.45</v>
      </c>
      <c r="E30" s="34">
        <v>-9.52</v>
      </c>
      <c r="F30" s="137">
        <f t="shared" si="0"/>
        <v>10249.98156</v>
      </c>
    </row>
    <row r="31" spans="1:6" s="6" customFormat="1" ht="14.25">
      <c r="A31" s="157">
        <v>24</v>
      </c>
      <c r="B31" s="21" t="s">
        <v>35</v>
      </c>
      <c r="C31" s="51" t="s">
        <v>227</v>
      </c>
      <c r="D31" s="48">
        <f>'22 дек5%'!E27</f>
        <v>11328.45</v>
      </c>
      <c r="E31" s="34">
        <v>-9.52</v>
      </c>
      <c r="F31" s="137">
        <f t="shared" si="0"/>
        <v>10249.98156</v>
      </c>
    </row>
    <row r="32" spans="1:6" s="6" customFormat="1" ht="14.25">
      <c r="A32" s="157">
        <v>25</v>
      </c>
      <c r="B32" s="21" t="s">
        <v>36</v>
      </c>
      <c r="C32" s="50" t="s">
        <v>228</v>
      </c>
      <c r="D32" s="48">
        <f>'22 дек5%'!E28</f>
        <v>11328.45</v>
      </c>
      <c r="E32" s="34">
        <v>-9.52</v>
      </c>
      <c r="F32" s="137">
        <f t="shared" si="0"/>
        <v>10249.98156</v>
      </c>
    </row>
    <row r="33" spans="1:6" s="6" customFormat="1" ht="14.25">
      <c r="A33" s="157">
        <v>26</v>
      </c>
      <c r="B33" s="21" t="s">
        <v>32</v>
      </c>
      <c r="C33" s="51" t="s">
        <v>233</v>
      </c>
      <c r="D33" s="48">
        <f>'22 дек5%'!E29</f>
        <v>5799.150000000001</v>
      </c>
      <c r="E33" s="34">
        <v>-9.52</v>
      </c>
      <c r="F33" s="137">
        <f t="shared" si="0"/>
        <v>5247.07092</v>
      </c>
    </row>
    <row r="34" spans="1:6" s="6" customFormat="1" ht="14.25">
      <c r="A34" s="157">
        <v>27</v>
      </c>
      <c r="B34" s="21" t="s">
        <v>33</v>
      </c>
      <c r="C34" s="50" t="s">
        <v>232</v>
      </c>
      <c r="D34" s="48">
        <f>'22 дек5%'!E30</f>
        <v>5799.150000000001</v>
      </c>
      <c r="E34" s="34">
        <v>-9.52</v>
      </c>
      <c r="F34" s="137">
        <f t="shared" si="0"/>
        <v>5247.07092</v>
      </c>
    </row>
    <row r="35" spans="1:6" s="6" customFormat="1" ht="14.25">
      <c r="A35" s="157">
        <v>28</v>
      </c>
      <c r="B35" s="21" t="s">
        <v>188</v>
      </c>
      <c r="C35" s="51" t="s">
        <v>229</v>
      </c>
      <c r="D35" s="48">
        <f>'22 дек5%'!E31</f>
        <v>18081</v>
      </c>
      <c r="E35" s="34">
        <v>-9.5</v>
      </c>
      <c r="F35" s="137">
        <f t="shared" si="0"/>
        <v>16363.305</v>
      </c>
    </row>
    <row r="36" spans="1:6" s="6" customFormat="1" ht="14.25">
      <c r="A36" s="157">
        <v>29</v>
      </c>
      <c r="B36" s="21" t="s">
        <v>189</v>
      </c>
      <c r="C36" s="50" t="s">
        <v>230</v>
      </c>
      <c r="D36" s="48">
        <f>'22 дек5%'!E32</f>
        <v>19845</v>
      </c>
      <c r="E36" s="34">
        <v>-9.5</v>
      </c>
      <c r="F36" s="137">
        <f t="shared" si="0"/>
        <v>17959.725</v>
      </c>
    </row>
    <row r="37" spans="1:6" s="6" customFormat="1" ht="14.25">
      <c r="A37" s="157">
        <v>30</v>
      </c>
      <c r="B37" s="21" t="s">
        <v>190</v>
      </c>
      <c r="C37" s="51"/>
      <c r="D37" s="48">
        <f>'22 дек5%'!E33</f>
        <v>8500.800000000001</v>
      </c>
      <c r="E37" s="34">
        <v>-9.5</v>
      </c>
      <c r="F37" s="137">
        <f t="shared" si="0"/>
        <v>7693.224000000001</v>
      </c>
    </row>
    <row r="38" spans="1:6" s="6" customFormat="1" ht="14.25">
      <c r="A38" s="157">
        <v>31</v>
      </c>
      <c r="B38" s="21" t="s">
        <v>162</v>
      </c>
      <c r="C38" s="51" t="s">
        <v>231</v>
      </c>
      <c r="D38" s="49">
        <v>20475</v>
      </c>
      <c r="E38" s="34">
        <v>-9.5</v>
      </c>
      <c r="F38" s="137">
        <f t="shared" si="0"/>
        <v>18529.875</v>
      </c>
    </row>
    <row r="39" spans="1:6" s="6" customFormat="1" ht="14.25">
      <c r="A39" s="157">
        <v>32</v>
      </c>
      <c r="B39" s="21" t="s">
        <v>126</v>
      </c>
      <c r="C39" s="50" t="s">
        <v>207</v>
      </c>
      <c r="D39" s="48">
        <f>'22 дек5%'!E36</f>
        <v>11814.6</v>
      </c>
      <c r="E39" s="34">
        <v>-9.5</v>
      </c>
      <c r="F39" s="137">
        <f t="shared" si="0"/>
        <v>10692.213</v>
      </c>
    </row>
    <row r="40" spans="1:6" s="6" customFormat="1" ht="14.25">
      <c r="A40" s="157">
        <v>33</v>
      </c>
      <c r="B40" s="21" t="s">
        <v>127</v>
      </c>
      <c r="C40" s="51" t="s">
        <v>208</v>
      </c>
      <c r="D40" s="48">
        <f>'22 дек5%'!E37</f>
        <v>17545.5</v>
      </c>
      <c r="E40" s="34">
        <v>-9.5</v>
      </c>
      <c r="F40" s="137">
        <f t="shared" si="0"/>
        <v>15878.6775</v>
      </c>
    </row>
    <row r="41" spans="1:6" s="6" customFormat="1" ht="14.25">
      <c r="A41" s="157">
        <v>34</v>
      </c>
      <c r="B41" s="21" t="s">
        <v>128</v>
      </c>
      <c r="C41" s="50" t="s">
        <v>209</v>
      </c>
      <c r="D41" s="48">
        <f>'22 дек5%'!E38</f>
        <v>1155</v>
      </c>
      <c r="E41" s="34">
        <v>-9.52</v>
      </c>
      <c r="F41" s="137">
        <f t="shared" si="0"/>
        <v>1045.044</v>
      </c>
    </row>
    <row r="42" spans="1:6" s="6" customFormat="1" ht="14.25">
      <c r="A42" s="157">
        <v>35</v>
      </c>
      <c r="B42" s="21" t="s">
        <v>142</v>
      </c>
      <c r="C42" s="51" t="s">
        <v>210</v>
      </c>
      <c r="D42" s="49">
        <v>25410</v>
      </c>
      <c r="E42" s="34">
        <v>-9.5</v>
      </c>
      <c r="F42" s="137">
        <f t="shared" si="0"/>
        <v>22996.05</v>
      </c>
    </row>
    <row r="43" spans="1:6" ht="14.25">
      <c r="A43" s="157">
        <v>36</v>
      </c>
      <c r="B43" s="21" t="s">
        <v>143</v>
      </c>
      <c r="C43" s="50" t="s">
        <v>211</v>
      </c>
      <c r="D43" s="49">
        <v>20475</v>
      </c>
      <c r="E43" s="34">
        <v>-9.5</v>
      </c>
      <c r="F43" s="137">
        <f t="shared" si="0"/>
        <v>18529.875</v>
      </c>
    </row>
    <row r="44" spans="1:6" ht="15" thickBot="1">
      <c r="A44" s="158">
        <v>37</v>
      </c>
      <c r="B44" s="227" t="s">
        <v>166</v>
      </c>
      <c r="C44" s="94" t="s">
        <v>212</v>
      </c>
      <c r="D44" s="239">
        <v>41160</v>
      </c>
      <c r="E44" s="236">
        <v>-9.5</v>
      </c>
      <c r="F44" s="136">
        <f t="shared" si="0"/>
        <v>37249.8</v>
      </c>
    </row>
    <row r="45" spans="1:6" ht="15">
      <c r="A45" s="267">
        <v>38</v>
      </c>
      <c r="B45" s="242" t="s">
        <v>38</v>
      </c>
      <c r="C45" s="251"/>
      <c r="D45" s="328">
        <f>'22 дек5%'!E42</f>
        <v>0</v>
      </c>
      <c r="E45" s="329"/>
      <c r="F45" s="330"/>
    </row>
    <row r="46" spans="1:6" ht="18" customHeight="1">
      <c r="A46" s="157">
        <v>39</v>
      </c>
      <c r="B46" s="21" t="s">
        <v>39</v>
      </c>
      <c r="C46" s="51" t="s">
        <v>234</v>
      </c>
      <c r="D46" s="48">
        <f>'22 дек5%'!E43</f>
        <v>13613.25</v>
      </c>
      <c r="E46" s="34">
        <v>-9.52</v>
      </c>
      <c r="F46" s="137">
        <f t="shared" si="0"/>
        <v>12317.2686</v>
      </c>
    </row>
    <row r="47" spans="1:6" ht="14.25">
      <c r="A47" s="157">
        <v>40</v>
      </c>
      <c r="B47" s="21" t="s">
        <v>150</v>
      </c>
      <c r="C47" s="50" t="s">
        <v>235</v>
      </c>
      <c r="D47" s="48">
        <f>'22 дек5%'!E44</f>
        <v>7232.400000000001</v>
      </c>
      <c r="E47" s="34">
        <v>-9.5</v>
      </c>
      <c r="F47" s="137">
        <f t="shared" si="0"/>
        <v>6545.322</v>
      </c>
    </row>
    <row r="48" spans="1:6" ht="14.25">
      <c r="A48" s="157">
        <v>41</v>
      </c>
      <c r="B48" s="21" t="s">
        <v>41</v>
      </c>
      <c r="C48" s="51" t="s">
        <v>318</v>
      </c>
      <c r="D48" s="48">
        <f>'22 дек5%'!E45</f>
        <v>5523</v>
      </c>
      <c r="E48" s="34">
        <v>-9.52</v>
      </c>
      <c r="F48" s="137">
        <f t="shared" si="0"/>
        <v>4997.2104</v>
      </c>
    </row>
    <row r="49" spans="1:6" ht="14.25">
      <c r="A49" s="157">
        <v>42</v>
      </c>
      <c r="B49" s="21" t="s">
        <v>163</v>
      </c>
      <c r="C49" s="51" t="s">
        <v>236</v>
      </c>
      <c r="D49" s="48">
        <f>'22 дек5%'!E46</f>
        <v>8213.1</v>
      </c>
      <c r="E49" s="34">
        <v>-9.5</v>
      </c>
      <c r="F49" s="137">
        <f t="shared" si="0"/>
        <v>7432.855500000001</v>
      </c>
    </row>
    <row r="50" spans="1:6" ht="14.25">
      <c r="A50" s="157">
        <v>43</v>
      </c>
      <c r="B50" s="21" t="s">
        <v>42</v>
      </c>
      <c r="C50" s="50" t="s">
        <v>237</v>
      </c>
      <c r="D50" s="48">
        <f>'22 дек5%'!E47</f>
        <v>1126.65</v>
      </c>
      <c r="E50" s="34">
        <v>-9.5</v>
      </c>
      <c r="F50" s="137">
        <f t="shared" si="0"/>
        <v>1019.6182500000001</v>
      </c>
    </row>
    <row r="51" spans="1:6" ht="14.25">
      <c r="A51" s="157">
        <v>44</v>
      </c>
      <c r="B51" s="21" t="s">
        <v>43</v>
      </c>
      <c r="C51" s="51" t="s">
        <v>238</v>
      </c>
      <c r="D51" s="48">
        <f>'22 дек5%'!E48</f>
        <v>10703.7</v>
      </c>
      <c r="E51" s="34">
        <v>-9.522</v>
      </c>
      <c r="F51" s="137">
        <f t="shared" si="0"/>
        <v>9684.493686</v>
      </c>
    </row>
    <row r="52" spans="1:6" ht="14.25">
      <c r="A52" s="157">
        <v>45</v>
      </c>
      <c r="B52" s="21" t="s">
        <v>170</v>
      </c>
      <c r="C52" s="50" t="s">
        <v>239</v>
      </c>
      <c r="D52" s="48">
        <f>'22 дек5%'!E49</f>
        <v>7329</v>
      </c>
      <c r="E52" s="34">
        <v>-9.5</v>
      </c>
      <c r="F52" s="137">
        <f t="shared" si="0"/>
        <v>6632.745</v>
      </c>
    </row>
    <row r="53" spans="1:6" ht="15" thickBot="1">
      <c r="A53" s="158">
        <v>46</v>
      </c>
      <c r="B53" s="227" t="s">
        <v>40</v>
      </c>
      <c r="C53" s="94" t="s">
        <v>240</v>
      </c>
      <c r="D53" s="235">
        <f>'22 дек5%'!E50</f>
        <v>2986.2000000000003</v>
      </c>
      <c r="E53" s="236">
        <v>-9.52</v>
      </c>
      <c r="F53" s="136">
        <f t="shared" si="0"/>
        <v>2701.9137600000004</v>
      </c>
    </row>
    <row r="54" spans="1:6" ht="15">
      <c r="A54" s="267">
        <v>47</v>
      </c>
      <c r="B54" s="242" t="s">
        <v>47</v>
      </c>
      <c r="C54" s="251"/>
      <c r="D54" s="328">
        <f>'22 дек5%'!E51</f>
        <v>0</v>
      </c>
      <c r="E54" s="329"/>
      <c r="F54" s="330"/>
    </row>
    <row r="55" spans="1:6" ht="14.25">
      <c r="A55" s="157">
        <v>48</v>
      </c>
      <c r="B55" s="21" t="s">
        <v>49</v>
      </c>
      <c r="C55" s="51" t="s">
        <v>282</v>
      </c>
      <c r="D55" s="48">
        <f>'22 дек5%'!E52</f>
        <v>27211.800000000003</v>
      </c>
      <c r="E55" s="34">
        <v>-9.523</v>
      </c>
      <c r="F55" s="137">
        <f t="shared" si="0"/>
        <v>24620.420286000004</v>
      </c>
    </row>
    <row r="56" spans="1:6" ht="14.25">
      <c r="A56" s="157">
        <v>49</v>
      </c>
      <c r="B56" s="21" t="s">
        <v>48</v>
      </c>
      <c r="C56" s="50" t="s">
        <v>283</v>
      </c>
      <c r="D56" s="48">
        <f>'22 дек5%'!E53</f>
        <v>13974.45</v>
      </c>
      <c r="E56" s="34">
        <v>-9.52</v>
      </c>
      <c r="F56" s="137">
        <v>6545</v>
      </c>
    </row>
    <row r="57" spans="1:6" ht="14.25">
      <c r="A57" s="157">
        <v>50</v>
      </c>
      <c r="B57" s="21" t="s">
        <v>53</v>
      </c>
      <c r="C57" s="51" t="s">
        <v>287</v>
      </c>
      <c r="D57" s="48">
        <f>'22 дек5%'!E54</f>
        <v>12783.75</v>
      </c>
      <c r="E57" s="34">
        <v>-9.5</v>
      </c>
      <c r="F57" s="137">
        <f t="shared" si="0"/>
        <v>11569.29375</v>
      </c>
    </row>
    <row r="58" spans="1:6" ht="14.25">
      <c r="A58" s="157">
        <v>51</v>
      </c>
      <c r="B58" s="21" t="s">
        <v>51</v>
      </c>
      <c r="C58" s="50" t="s">
        <v>284</v>
      </c>
      <c r="D58" s="48">
        <f>'22 дек5%'!E55</f>
        <v>7232.400000000001</v>
      </c>
      <c r="E58" s="34">
        <v>-9.5</v>
      </c>
      <c r="F58" s="137">
        <f t="shared" si="0"/>
        <v>6545.322</v>
      </c>
    </row>
    <row r="59" spans="1:6" ht="14.25">
      <c r="A59" s="157">
        <v>52</v>
      </c>
      <c r="B59" s="21" t="s">
        <v>171</v>
      </c>
      <c r="C59" s="51" t="s">
        <v>285</v>
      </c>
      <c r="D59" s="48">
        <f>'22 дек5%'!E56</f>
        <v>7329</v>
      </c>
      <c r="E59" s="34">
        <v>-9.5</v>
      </c>
      <c r="F59" s="137">
        <f t="shared" si="0"/>
        <v>6632.745</v>
      </c>
    </row>
    <row r="60" spans="1:6" ht="14.25">
      <c r="A60" s="157">
        <v>53</v>
      </c>
      <c r="B60" s="21" t="s">
        <v>52</v>
      </c>
      <c r="C60" s="50" t="s">
        <v>286</v>
      </c>
      <c r="D60" s="48">
        <f>'22 дек5%'!E57</f>
        <v>7822.5</v>
      </c>
      <c r="E60" s="34">
        <v>-9.5</v>
      </c>
      <c r="F60" s="137">
        <f t="shared" si="0"/>
        <v>7079.3625</v>
      </c>
    </row>
    <row r="61" spans="1:6" ht="14.25">
      <c r="A61" s="157">
        <v>54</v>
      </c>
      <c r="B61" s="21" t="s">
        <v>54</v>
      </c>
      <c r="C61" s="51" t="s">
        <v>288</v>
      </c>
      <c r="D61" s="48">
        <f>'22 дек5%'!E58</f>
        <v>1126.65</v>
      </c>
      <c r="E61" s="34">
        <v>-9.5</v>
      </c>
      <c r="F61" s="137">
        <f t="shared" si="0"/>
        <v>1019.6182500000001</v>
      </c>
    </row>
    <row r="62" spans="1:6" ht="15" thickBot="1">
      <c r="A62" s="158">
        <v>55</v>
      </c>
      <c r="B62" s="227" t="s">
        <v>172</v>
      </c>
      <c r="C62" s="109" t="s">
        <v>216</v>
      </c>
      <c r="D62" s="235">
        <f>'22 дек5%'!E59</f>
        <v>1783.95</v>
      </c>
      <c r="E62" s="236">
        <v>-9.52</v>
      </c>
      <c r="F62" s="136">
        <f t="shared" si="0"/>
        <v>1614.11796</v>
      </c>
    </row>
    <row r="63" spans="1:6" ht="15">
      <c r="A63" s="267">
        <v>56</v>
      </c>
      <c r="B63" s="242" t="s">
        <v>55</v>
      </c>
      <c r="C63" s="247"/>
      <c r="D63" s="328">
        <f>'22 дек5%'!E60</f>
        <v>0</v>
      </c>
      <c r="E63" s="329"/>
      <c r="F63" s="330"/>
    </row>
    <row r="64" spans="1:6" ht="14.25">
      <c r="A64" s="157">
        <v>57</v>
      </c>
      <c r="B64" s="21" t="s">
        <v>59</v>
      </c>
      <c r="C64" s="50" t="s">
        <v>289</v>
      </c>
      <c r="D64" s="48">
        <f>'22 дек5%'!E61</f>
        <v>22638</v>
      </c>
      <c r="E64" s="34">
        <v>-9.5</v>
      </c>
      <c r="F64" s="137">
        <f t="shared" si="0"/>
        <v>20487.39</v>
      </c>
    </row>
    <row r="65" spans="1:6" ht="14.25">
      <c r="A65" s="157">
        <v>58</v>
      </c>
      <c r="B65" s="21" t="s">
        <v>56</v>
      </c>
      <c r="C65" s="51" t="s">
        <v>290</v>
      </c>
      <c r="D65" s="49">
        <v>12180</v>
      </c>
      <c r="E65" s="34">
        <v>-9.5</v>
      </c>
      <c r="F65" s="137">
        <f t="shared" si="0"/>
        <v>11022.9</v>
      </c>
    </row>
    <row r="66" spans="1:6" ht="14.25">
      <c r="A66" s="157">
        <v>59</v>
      </c>
      <c r="B66" s="21" t="s">
        <v>57</v>
      </c>
      <c r="C66" s="50" t="s">
        <v>291</v>
      </c>
      <c r="D66" s="49">
        <v>10562</v>
      </c>
      <c r="E66" s="34">
        <v>-9.54</v>
      </c>
      <c r="F66" s="240">
        <v>9029</v>
      </c>
    </row>
    <row r="67" spans="1:6" ht="15" thickBot="1">
      <c r="A67" s="158">
        <v>60</v>
      </c>
      <c r="B67" s="227" t="s">
        <v>58</v>
      </c>
      <c r="C67" s="94" t="s">
        <v>292</v>
      </c>
      <c r="D67" s="235">
        <f>'22 дек5%'!E64</f>
        <v>1966.65</v>
      </c>
      <c r="E67" s="236">
        <v>-9.5</v>
      </c>
      <c r="F67" s="136">
        <f t="shared" si="0"/>
        <v>1779.81825</v>
      </c>
    </row>
    <row r="68" spans="1:6" ht="15">
      <c r="A68" s="267">
        <v>61</v>
      </c>
      <c r="B68" s="242" t="s">
        <v>60</v>
      </c>
      <c r="C68" s="251"/>
      <c r="D68" s="328">
        <f>'22 дек5%'!E65</f>
        <v>0</v>
      </c>
      <c r="E68" s="329"/>
      <c r="F68" s="330"/>
    </row>
    <row r="69" spans="1:6" s="6" customFormat="1" ht="14.25">
      <c r="A69" s="157">
        <v>62</v>
      </c>
      <c r="B69" s="21" t="s">
        <v>61</v>
      </c>
      <c r="C69" s="51" t="s">
        <v>241</v>
      </c>
      <c r="D69" s="48">
        <f>'22 дек5%'!E66</f>
        <v>4284</v>
      </c>
      <c r="E69" s="34">
        <v>-9.52</v>
      </c>
      <c r="F69" s="137">
        <f aca="true" t="shared" si="1" ref="F69:F124">D69+D69*E69/100</f>
        <v>3876.1632</v>
      </c>
    </row>
    <row r="70" spans="1:6" s="6" customFormat="1" ht="14.25">
      <c r="A70" s="157">
        <v>63</v>
      </c>
      <c r="B70" s="21" t="s">
        <v>62</v>
      </c>
      <c r="C70" s="50" t="s">
        <v>242</v>
      </c>
      <c r="D70" s="48">
        <f>'22 дек5%'!E67</f>
        <v>6035.400000000001</v>
      </c>
      <c r="E70" s="34">
        <v>-9.5</v>
      </c>
      <c r="F70" s="137">
        <f t="shared" si="1"/>
        <v>5462.037</v>
      </c>
    </row>
    <row r="71" spans="1:6" s="6" customFormat="1" ht="14.25">
      <c r="A71" s="157">
        <v>64</v>
      </c>
      <c r="B71" s="21" t="s">
        <v>63</v>
      </c>
      <c r="C71" s="51" t="s">
        <v>243</v>
      </c>
      <c r="D71" s="48">
        <f>'22 дек5%'!E68</f>
        <v>3969</v>
      </c>
      <c r="E71" s="34">
        <v>-9.5</v>
      </c>
      <c r="F71" s="137">
        <f t="shared" si="1"/>
        <v>3591.945</v>
      </c>
    </row>
    <row r="72" spans="1:6" s="6" customFormat="1" ht="14.25">
      <c r="A72" s="157">
        <v>65</v>
      </c>
      <c r="B72" s="21" t="s">
        <v>64</v>
      </c>
      <c r="C72" s="50" t="s">
        <v>244</v>
      </c>
      <c r="D72" s="48">
        <f>'22 дек5%'!E69</f>
        <v>6195</v>
      </c>
      <c r="E72" s="34">
        <v>-9.5</v>
      </c>
      <c r="F72" s="137">
        <f t="shared" si="1"/>
        <v>5606.475</v>
      </c>
    </row>
    <row r="73" spans="1:6" s="6" customFormat="1" ht="14.25">
      <c r="A73" s="157">
        <v>66</v>
      </c>
      <c r="B73" s="21" t="s">
        <v>68</v>
      </c>
      <c r="C73" s="51" t="s">
        <v>248</v>
      </c>
      <c r="D73" s="48">
        <f>'22 дек5%'!E70</f>
        <v>9215.85</v>
      </c>
      <c r="E73" s="34">
        <v>-9.521</v>
      </c>
      <c r="F73" s="137">
        <f t="shared" si="1"/>
        <v>8338.4089215</v>
      </c>
    </row>
    <row r="74" spans="1:6" s="6" customFormat="1" ht="14.25">
      <c r="A74" s="157">
        <v>67</v>
      </c>
      <c r="B74" s="21" t="s">
        <v>69</v>
      </c>
      <c r="C74" s="50" t="s">
        <v>249</v>
      </c>
      <c r="D74" s="48">
        <f>'22 дек5%'!E71</f>
        <v>12787.95</v>
      </c>
      <c r="E74" s="34">
        <v>-9.521</v>
      </c>
      <c r="F74" s="137">
        <f t="shared" si="1"/>
        <v>11570.4092805</v>
      </c>
    </row>
    <row r="75" spans="1:6" s="6" customFormat="1" ht="14.25">
      <c r="A75" s="157">
        <v>68</v>
      </c>
      <c r="B75" s="21" t="s">
        <v>67</v>
      </c>
      <c r="C75" s="51" t="s">
        <v>247</v>
      </c>
      <c r="D75" s="48">
        <f>'22 дек5%'!E72</f>
        <v>4977</v>
      </c>
      <c r="E75" s="34">
        <v>-9.52</v>
      </c>
      <c r="F75" s="137">
        <f t="shared" si="1"/>
        <v>4503.1896</v>
      </c>
    </row>
    <row r="76" spans="1:6" s="6" customFormat="1" ht="14.25">
      <c r="A76" s="157">
        <v>69</v>
      </c>
      <c r="B76" s="21" t="s">
        <v>66</v>
      </c>
      <c r="C76" s="50" t="s">
        <v>246</v>
      </c>
      <c r="D76" s="48">
        <f>'22 дек5%'!E73</f>
        <v>3386.25</v>
      </c>
      <c r="E76" s="34">
        <v>-9.5</v>
      </c>
      <c r="F76" s="137">
        <f t="shared" si="1"/>
        <v>3064.55625</v>
      </c>
    </row>
    <row r="77" spans="1:6" s="6" customFormat="1" ht="14.25">
      <c r="A77" s="157">
        <v>70</v>
      </c>
      <c r="B77" s="21" t="s">
        <v>72</v>
      </c>
      <c r="C77" s="51" t="s">
        <v>252</v>
      </c>
      <c r="D77" s="48">
        <f>'22 дек5%'!E74</f>
        <v>6721.05</v>
      </c>
      <c r="E77" s="34">
        <v>-9.52</v>
      </c>
      <c r="F77" s="137">
        <f t="shared" si="1"/>
        <v>6081.20604</v>
      </c>
    </row>
    <row r="78" spans="1:6" s="6" customFormat="1" ht="14.25">
      <c r="A78" s="157">
        <v>71</v>
      </c>
      <c r="B78" s="21" t="s">
        <v>70</v>
      </c>
      <c r="C78" s="50" t="s">
        <v>250</v>
      </c>
      <c r="D78" s="48">
        <f>'22 дек5%'!E75</f>
        <v>5761.35</v>
      </c>
      <c r="E78" s="34">
        <v>-9.53</v>
      </c>
      <c r="F78" s="137">
        <f t="shared" si="1"/>
        <v>5212.293345</v>
      </c>
    </row>
    <row r="79" spans="1:6" s="6" customFormat="1" ht="14.25">
      <c r="A79" s="157">
        <v>72</v>
      </c>
      <c r="B79" s="21" t="s">
        <v>71</v>
      </c>
      <c r="C79" s="51" t="s">
        <v>251</v>
      </c>
      <c r="D79" s="48">
        <f>'22 дек5%'!E76</f>
        <v>6540.450000000001</v>
      </c>
      <c r="E79" s="34">
        <v>-9.5</v>
      </c>
      <c r="F79" s="137">
        <f t="shared" si="1"/>
        <v>5919.107250000001</v>
      </c>
    </row>
    <row r="80" spans="1:6" s="6" customFormat="1" ht="14.25">
      <c r="A80" s="157">
        <v>73</v>
      </c>
      <c r="B80" s="21" t="s">
        <v>73</v>
      </c>
      <c r="C80" s="50" t="s">
        <v>253</v>
      </c>
      <c r="D80" s="48">
        <f>'22 дек5%'!E77</f>
        <v>1228.5</v>
      </c>
      <c r="E80" s="34">
        <v>-9.52</v>
      </c>
      <c r="F80" s="137">
        <f t="shared" si="1"/>
        <v>1111.5468</v>
      </c>
    </row>
    <row r="81" spans="1:6" s="6" customFormat="1" ht="15" thickBot="1">
      <c r="A81" s="158">
        <v>74</v>
      </c>
      <c r="B81" s="227" t="s">
        <v>65</v>
      </c>
      <c r="C81" s="94" t="s">
        <v>245</v>
      </c>
      <c r="D81" s="235">
        <f>'22 дек5%'!E78</f>
        <v>917.7</v>
      </c>
      <c r="E81" s="236">
        <v>-9.5</v>
      </c>
      <c r="F81" s="136">
        <f t="shared" si="1"/>
        <v>830.5185</v>
      </c>
    </row>
    <row r="82" spans="1:6" ht="14.25">
      <c r="A82" s="160">
        <v>75</v>
      </c>
      <c r="B82" s="170" t="s">
        <v>44</v>
      </c>
      <c r="C82" s="105" t="s">
        <v>301</v>
      </c>
      <c r="D82" s="234">
        <f>'22 дек5%'!E79</f>
        <v>7716.450000000001</v>
      </c>
      <c r="E82" s="237">
        <v>-9.52</v>
      </c>
      <c r="F82" s="238">
        <f t="shared" si="1"/>
        <v>6981.84396</v>
      </c>
    </row>
    <row r="83" spans="1:6" ht="14.25">
      <c r="A83" s="157">
        <v>76</v>
      </c>
      <c r="B83" s="21" t="s">
        <v>45</v>
      </c>
      <c r="C83" s="51" t="s">
        <v>302</v>
      </c>
      <c r="D83" s="48">
        <f>'22 дек5%'!E80</f>
        <v>3805.2000000000003</v>
      </c>
      <c r="E83" s="34">
        <v>-9.52</v>
      </c>
      <c r="F83" s="137">
        <f t="shared" si="1"/>
        <v>3442.9449600000003</v>
      </c>
    </row>
    <row r="84" spans="1:6" s="6" customFormat="1" ht="15" thickBot="1">
      <c r="A84" s="158">
        <v>77</v>
      </c>
      <c r="B84" s="227" t="s">
        <v>46</v>
      </c>
      <c r="C84" s="109" t="s">
        <v>260</v>
      </c>
      <c r="D84" s="235">
        <f>'22 дек5%'!E81</f>
        <v>2711.1</v>
      </c>
      <c r="E84" s="236">
        <v>-9.52</v>
      </c>
      <c r="F84" s="136">
        <f t="shared" si="1"/>
        <v>2453.00328</v>
      </c>
    </row>
    <row r="85" spans="1:6" ht="15">
      <c r="A85" s="267">
        <v>78</v>
      </c>
      <c r="B85" s="256" t="s">
        <v>74</v>
      </c>
      <c r="C85" s="247"/>
      <c r="D85" s="328">
        <f>'22 дек5%'!E82</f>
        <v>0</v>
      </c>
      <c r="E85" s="329"/>
      <c r="F85" s="330"/>
    </row>
    <row r="86" spans="1:6" ht="14.25">
      <c r="A86" s="157">
        <v>79</v>
      </c>
      <c r="B86" s="19" t="s">
        <v>75</v>
      </c>
      <c r="C86" s="50" t="s">
        <v>254</v>
      </c>
      <c r="D86" s="49">
        <v>6706</v>
      </c>
      <c r="E86" s="34">
        <v>-9.53</v>
      </c>
      <c r="F86" s="137">
        <f t="shared" si="1"/>
        <v>6066.9182</v>
      </c>
    </row>
    <row r="87" spans="1:6" ht="14.25">
      <c r="A87" s="157">
        <v>80</v>
      </c>
      <c r="B87" s="19" t="s">
        <v>79</v>
      </c>
      <c r="C87" s="51" t="s">
        <v>303</v>
      </c>
      <c r="D87" s="48">
        <f>'22 дек5%'!E84</f>
        <v>2984.1</v>
      </c>
      <c r="E87" s="34">
        <v>-9.5</v>
      </c>
      <c r="F87" s="137">
        <f t="shared" si="1"/>
        <v>2700.6105</v>
      </c>
    </row>
    <row r="88" spans="1:6" ht="12.75" customHeight="1">
      <c r="A88" s="157">
        <v>81</v>
      </c>
      <c r="B88" s="19" t="s">
        <v>76</v>
      </c>
      <c r="C88" s="50" t="s">
        <v>255</v>
      </c>
      <c r="D88" s="48">
        <f>'22 дек5%'!E85</f>
        <v>3775.8</v>
      </c>
      <c r="E88" s="34">
        <v>-9.52</v>
      </c>
      <c r="F88" s="137">
        <f t="shared" si="1"/>
        <v>3416.34384</v>
      </c>
    </row>
    <row r="89" spans="1:6" ht="12.75" customHeight="1">
      <c r="A89" s="157">
        <v>82</v>
      </c>
      <c r="B89" s="19" t="s">
        <v>77</v>
      </c>
      <c r="C89" s="51" t="s">
        <v>256</v>
      </c>
      <c r="D89" s="48">
        <f>'22 дек5%'!E86</f>
        <v>2974.65</v>
      </c>
      <c r="E89" s="34">
        <v>-9.5</v>
      </c>
      <c r="F89" s="137">
        <f t="shared" si="1"/>
        <v>2692.05825</v>
      </c>
    </row>
    <row r="90" spans="1:6" ht="12.75" customHeight="1" thickBot="1">
      <c r="A90" s="158">
        <v>83</v>
      </c>
      <c r="B90" s="222" t="s">
        <v>78</v>
      </c>
      <c r="C90" s="109" t="s">
        <v>257</v>
      </c>
      <c r="D90" s="235">
        <f>'22 дек5%'!E87</f>
        <v>2321.55</v>
      </c>
      <c r="E90" s="236">
        <v>-9.53</v>
      </c>
      <c r="F90" s="136">
        <f t="shared" si="1"/>
        <v>2100.306285</v>
      </c>
    </row>
    <row r="91" spans="1:6" ht="12.75" customHeight="1">
      <c r="A91" s="267">
        <v>84</v>
      </c>
      <c r="B91" s="256" t="s">
        <v>80</v>
      </c>
      <c r="C91" s="247"/>
      <c r="D91" s="328">
        <f>'22 дек5%'!E88</f>
        <v>0</v>
      </c>
      <c r="E91" s="329"/>
      <c r="F91" s="330"/>
    </row>
    <row r="92" spans="1:6" ht="12.75" customHeight="1">
      <c r="A92" s="157">
        <v>85</v>
      </c>
      <c r="B92" s="19" t="s">
        <v>82</v>
      </c>
      <c r="C92" s="50" t="s">
        <v>264</v>
      </c>
      <c r="D92" s="48">
        <f>'22 дек5%'!E89</f>
        <v>4066.65</v>
      </c>
      <c r="E92" s="34">
        <v>-9.52</v>
      </c>
      <c r="F92" s="137">
        <f t="shared" si="1"/>
        <v>3679.5049200000003</v>
      </c>
    </row>
    <row r="93" spans="1:6" ht="12.75" customHeight="1">
      <c r="A93" s="157">
        <v>86</v>
      </c>
      <c r="B93" s="19" t="s">
        <v>81</v>
      </c>
      <c r="C93" s="51" t="s">
        <v>263</v>
      </c>
      <c r="D93" s="48">
        <f>'22 дек5%'!E90</f>
        <v>3955.3500000000004</v>
      </c>
      <c r="E93" s="34">
        <v>-9.52</v>
      </c>
      <c r="F93" s="137">
        <f t="shared" si="1"/>
        <v>3578.8006800000003</v>
      </c>
    </row>
    <row r="94" spans="1:6" ht="12.75" customHeight="1">
      <c r="A94" s="157">
        <v>87</v>
      </c>
      <c r="B94" s="19" t="s">
        <v>83</v>
      </c>
      <c r="C94" s="50" t="s">
        <v>265</v>
      </c>
      <c r="D94" s="48">
        <f>'22 дек5%'!E91</f>
        <v>3027.15</v>
      </c>
      <c r="E94" s="34">
        <v>-9.52</v>
      </c>
      <c r="F94" s="137">
        <f t="shared" si="1"/>
        <v>2738.9653200000002</v>
      </c>
    </row>
    <row r="95" spans="1:6" ht="12.75" customHeight="1">
      <c r="A95" s="157">
        <v>88</v>
      </c>
      <c r="B95" s="19" t="s">
        <v>84</v>
      </c>
      <c r="C95" s="51" t="s">
        <v>266</v>
      </c>
      <c r="D95" s="48">
        <f>'22 дек5%'!E92</f>
        <v>2190.3</v>
      </c>
      <c r="E95" s="34">
        <v>-9.52</v>
      </c>
      <c r="F95" s="137">
        <f t="shared" si="1"/>
        <v>1981.7834400000002</v>
      </c>
    </row>
    <row r="96" spans="1:6" ht="12.75" customHeight="1">
      <c r="A96" s="157">
        <v>89</v>
      </c>
      <c r="B96" s="19" t="s">
        <v>85</v>
      </c>
      <c r="C96" s="50" t="s">
        <v>304</v>
      </c>
      <c r="D96" s="48">
        <f>'22 дек5%'!E93</f>
        <v>1850.1000000000001</v>
      </c>
      <c r="E96" s="34">
        <v>-9.52</v>
      </c>
      <c r="F96" s="137">
        <f t="shared" si="1"/>
        <v>1673.9704800000002</v>
      </c>
    </row>
    <row r="97" spans="1:6" ht="12.75" customHeight="1" thickBot="1">
      <c r="A97" s="158">
        <v>90</v>
      </c>
      <c r="B97" s="222" t="s">
        <v>86</v>
      </c>
      <c r="C97" s="94" t="s">
        <v>305</v>
      </c>
      <c r="D97" s="235">
        <f>'22 дек5%'!E94</f>
        <v>386.40000000000003</v>
      </c>
      <c r="E97" s="236">
        <v>-9.52</v>
      </c>
      <c r="F97" s="136">
        <f t="shared" si="1"/>
        <v>349.61472000000003</v>
      </c>
    </row>
    <row r="98" spans="1:6" ht="12.75" customHeight="1">
      <c r="A98" s="267">
        <v>91</v>
      </c>
      <c r="B98" s="256" t="s">
        <v>87</v>
      </c>
      <c r="C98" s="251"/>
      <c r="D98" s="328">
        <f>'22 дек5%'!E95</f>
        <v>0</v>
      </c>
      <c r="E98" s="329"/>
      <c r="F98" s="330"/>
    </row>
    <row r="99" spans="1:6" ht="12.75" customHeight="1">
      <c r="A99" s="157">
        <v>92</v>
      </c>
      <c r="B99" s="19" t="s">
        <v>88</v>
      </c>
      <c r="C99" s="51" t="s">
        <v>258</v>
      </c>
      <c r="D99" s="48">
        <f>'22 дек5%'!E96</f>
        <v>2714.25</v>
      </c>
      <c r="E99" s="34">
        <v>-9.52</v>
      </c>
      <c r="F99" s="137">
        <f t="shared" si="1"/>
        <v>2455.8534</v>
      </c>
    </row>
    <row r="100" spans="1:6" ht="12.75" customHeight="1">
      <c r="A100" s="157">
        <v>93</v>
      </c>
      <c r="B100" s="19" t="s">
        <v>89</v>
      </c>
      <c r="C100" s="50" t="s">
        <v>259</v>
      </c>
      <c r="D100" s="48">
        <f>'22 дек5%'!E97</f>
        <v>2668.05</v>
      </c>
      <c r="E100" s="34">
        <v>-9.5</v>
      </c>
      <c r="F100" s="137">
        <f t="shared" si="1"/>
        <v>2414.58525</v>
      </c>
    </row>
    <row r="101" spans="1:6" ht="12.75" customHeight="1">
      <c r="A101" s="157">
        <v>94</v>
      </c>
      <c r="B101" s="19" t="s">
        <v>90</v>
      </c>
      <c r="C101" s="51" t="s">
        <v>261</v>
      </c>
      <c r="D101" s="48">
        <f>'22 дек5%'!E98</f>
        <v>3257.1000000000004</v>
      </c>
      <c r="E101" s="34">
        <v>-9.52</v>
      </c>
      <c r="F101" s="137">
        <f t="shared" si="1"/>
        <v>2947.02408</v>
      </c>
    </row>
    <row r="102" spans="1:6" ht="12.75" customHeight="1">
      <c r="A102" s="157">
        <v>95</v>
      </c>
      <c r="B102" s="19" t="s">
        <v>91</v>
      </c>
      <c r="C102" s="50" t="s">
        <v>262</v>
      </c>
      <c r="D102" s="48">
        <f>'22 дек5%'!E99</f>
        <v>3195.15</v>
      </c>
      <c r="E102" s="34">
        <v>-9.52</v>
      </c>
      <c r="F102" s="137">
        <f t="shared" si="1"/>
        <v>2890.97172</v>
      </c>
    </row>
    <row r="103" spans="1:6" ht="12.75" customHeight="1" thickBot="1">
      <c r="A103" s="158">
        <v>96</v>
      </c>
      <c r="B103" s="222" t="s">
        <v>92</v>
      </c>
      <c r="C103" s="94" t="s">
        <v>260</v>
      </c>
      <c r="D103" s="235">
        <f>'22 дек5%'!E100</f>
        <v>2711.1</v>
      </c>
      <c r="E103" s="236">
        <v>-9.52</v>
      </c>
      <c r="F103" s="136">
        <f t="shared" si="1"/>
        <v>2453.00328</v>
      </c>
    </row>
    <row r="104" spans="1:6" ht="12.75" customHeight="1">
      <c r="A104" s="267">
        <v>97</v>
      </c>
      <c r="B104" s="256" t="s">
        <v>87</v>
      </c>
      <c r="C104" s="251"/>
      <c r="D104" s="328">
        <f>'22 дек5%'!E101</f>
        <v>0</v>
      </c>
      <c r="E104" s="329"/>
      <c r="F104" s="330"/>
    </row>
    <row r="105" spans="1:6" ht="12.75" customHeight="1">
      <c r="A105" s="157">
        <v>98</v>
      </c>
      <c r="B105" s="19" t="s">
        <v>93</v>
      </c>
      <c r="C105" s="51" t="s">
        <v>306</v>
      </c>
      <c r="D105" s="48">
        <f>'22 дек5%'!E102</f>
        <v>3966.9</v>
      </c>
      <c r="E105" s="34">
        <v>-9.52</v>
      </c>
      <c r="F105" s="137">
        <f t="shared" si="1"/>
        <v>3589.25112</v>
      </c>
    </row>
    <row r="106" spans="1:6" ht="12.75" customHeight="1">
      <c r="A106" s="157">
        <v>99</v>
      </c>
      <c r="B106" s="19" t="s">
        <v>94</v>
      </c>
      <c r="C106" s="50" t="s">
        <v>307</v>
      </c>
      <c r="D106" s="48">
        <f>'22 дек5%'!E103</f>
        <v>2409.75</v>
      </c>
      <c r="E106" s="34">
        <v>-9.52</v>
      </c>
      <c r="F106" s="137">
        <f t="shared" si="1"/>
        <v>2180.3418</v>
      </c>
    </row>
    <row r="107" spans="1:6" ht="12.75" customHeight="1">
      <c r="A107" s="157">
        <v>100</v>
      </c>
      <c r="B107" s="19" t="s">
        <v>95</v>
      </c>
      <c r="C107" s="51" t="s">
        <v>308</v>
      </c>
      <c r="D107" s="48">
        <f>'22 дек5%'!E104</f>
        <v>7447.650000000001</v>
      </c>
      <c r="E107" s="34">
        <v>-9.53</v>
      </c>
      <c r="F107" s="137">
        <f t="shared" si="1"/>
        <v>6737.888955</v>
      </c>
    </row>
    <row r="108" spans="1:6" ht="12.75" customHeight="1">
      <c r="A108" s="157">
        <v>101</v>
      </c>
      <c r="B108" s="19" t="s">
        <v>96</v>
      </c>
      <c r="C108" s="50" t="s">
        <v>309</v>
      </c>
      <c r="D108" s="48">
        <f>'22 дек5%'!E105</f>
        <v>4399.5</v>
      </c>
      <c r="E108" s="34">
        <v>-9.52</v>
      </c>
      <c r="F108" s="137">
        <f t="shared" si="1"/>
        <v>3980.6675999999998</v>
      </c>
    </row>
    <row r="109" spans="1:6" ht="12.75" customHeight="1">
      <c r="A109" s="157">
        <v>102</v>
      </c>
      <c r="B109" s="19" t="s">
        <v>76</v>
      </c>
      <c r="C109" s="51" t="s">
        <v>255</v>
      </c>
      <c r="D109" s="48">
        <f>'22 дек5%'!E106</f>
        <v>3775.8</v>
      </c>
      <c r="E109" s="34">
        <v>-9.52</v>
      </c>
      <c r="F109" s="137">
        <f t="shared" si="1"/>
        <v>3416.34384</v>
      </c>
    </row>
    <row r="110" spans="1:6" ht="12.75" customHeight="1">
      <c r="A110" s="157">
        <v>103</v>
      </c>
      <c r="B110" s="19" t="s">
        <v>100</v>
      </c>
      <c r="C110" s="50" t="s">
        <v>310</v>
      </c>
      <c r="D110" s="48">
        <f>'22 дек5%'!E107</f>
        <v>5278.35</v>
      </c>
      <c r="E110" s="34">
        <v>-9.53</v>
      </c>
      <c r="F110" s="137">
        <f t="shared" si="1"/>
        <v>4775.3232450000005</v>
      </c>
    </row>
    <row r="111" spans="1:6" ht="12.75" customHeight="1">
      <c r="A111" s="157">
        <v>104</v>
      </c>
      <c r="B111" s="19" t="s">
        <v>97</v>
      </c>
      <c r="C111" s="51" t="s">
        <v>311</v>
      </c>
      <c r="D111" s="48">
        <f>'22 дек5%'!E108</f>
        <v>1167.6000000000001</v>
      </c>
      <c r="E111" s="34">
        <v>-9.5</v>
      </c>
      <c r="F111" s="137">
        <f t="shared" si="1"/>
        <v>1056.678</v>
      </c>
    </row>
    <row r="112" spans="1:6" ht="12.75" customHeight="1">
      <c r="A112" s="157">
        <v>105</v>
      </c>
      <c r="B112" s="19" t="s">
        <v>98</v>
      </c>
      <c r="C112" s="50" t="s">
        <v>312</v>
      </c>
      <c r="D112" s="48">
        <f>'22 дек5%'!E109</f>
        <v>940.8000000000001</v>
      </c>
      <c r="E112" s="34">
        <v>-9.52</v>
      </c>
      <c r="F112" s="137">
        <f t="shared" si="1"/>
        <v>851.23584</v>
      </c>
    </row>
    <row r="113" spans="1:6" ht="12.75" customHeight="1" thickBot="1">
      <c r="A113" s="158">
        <v>106</v>
      </c>
      <c r="B113" s="222" t="s">
        <v>99</v>
      </c>
      <c r="C113" s="94" t="s">
        <v>313</v>
      </c>
      <c r="D113" s="235">
        <f>'22 дек5%'!E110</f>
        <v>1710.45</v>
      </c>
      <c r="E113" s="236">
        <v>-9.53</v>
      </c>
      <c r="F113" s="136">
        <f t="shared" si="1"/>
        <v>1547.444115</v>
      </c>
    </row>
    <row r="114" spans="1:6" ht="12.75" customHeight="1">
      <c r="A114" s="160">
        <v>107</v>
      </c>
      <c r="B114" s="119" t="s">
        <v>102</v>
      </c>
      <c r="C114" s="110" t="s">
        <v>267</v>
      </c>
      <c r="D114" s="234">
        <f>'22 дек5%'!E112</f>
        <v>7308</v>
      </c>
      <c r="E114" s="237">
        <v>-9.52</v>
      </c>
      <c r="F114" s="238">
        <f t="shared" si="1"/>
        <v>6612.2784</v>
      </c>
    </row>
    <row r="115" spans="1:6" ht="12.75" customHeight="1">
      <c r="A115" s="157">
        <v>108</v>
      </c>
      <c r="B115" s="19" t="s">
        <v>103</v>
      </c>
      <c r="C115" s="50" t="s">
        <v>268</v>
      </c>
      <c r="D115" s="49">
        <v>6768</v>
      </c>
      <c r="E115" s="34">
        <v>-9.52</v>
      </c>
      <c r="F115" s="137">
        <f t="shared" si="1"/>
        <v>6123.6864000000005</v>
      </c>
    </row>
    <row r="116" spans="1:6" ht="12.75" customHeight="1">
      <c r="A116" s="157">
        <v>109</v>
      </c>
      <c r="B116" s="19" t="s">
        <v>109</v>
      </c>
      <c r="C116" s="51" t="s">
        <v>274</v>
      </c>
      <c r="D116" s="49">
        <v>6094</v>
      </c>
      <c r="E116" s="34">
        <v>-9.53</v>
      </c>
      <c r="F116" s="137">
        <f t="shared" si="1"/>
        <v>5513.2418</v>
      </c>
    </row>
    <row r="117" spans="1:6" ht="12.75" customHeight="1">
      <c r="A117" s="157">
        <v>110</v>
      </c>
      <c r="B117" s="19" t="s">
        <v>110</v>
      </c>
      <c r="C117" s="50" t="s">
        <v>275</v>
      </c>
      <c r="D117" s="49">
        <v>7928</v>
      </c>
      <c r="E117" s="34">
        <v>-9.52</v>
      </c>
      <c r="F117" s="137">
        <f t="shared" si="1"/>
        <v>7173.2544</v>
      </c>
    </row>
    <row r="118" spans="1:6" ht="12.75" customHeight="1">
      <c r="A118" s="157">
        <v>111</v>
      </c>
      <c r="B118" s="19" t="s">
        <v>104</v>
      </c>
      <c r="C118" s="51" t="s">
        <v>269</v>
      </c>
      <c r="D118" s="48">
        <f>'22 дек5%'!E116</f>
        <v>8172.150000000001</v>
      </c>
      <c r="E118" s="34">
        <v>-9.52</v>
      </c>
      <c r="F118" s="137">
        <f t="shared" si="1"/>
        <v>7394.16132</v>
      </c>
    </row>
    <row r="119" spans="1:6" ht="12.75" customHeight="1">
      <c r="A119" s="157">
        <v>112</v>
      </c>
      <c r="B119" s="19" t="s">
        <v>105</v>
      </c>
      <c r="C119" s="50" t="s">
        <v>270</v>
      </c>
      <c r="D119" s="48">
        <f>'22 дек5%'!E117</f>
        <v>7679.700000000001</v>
      </c>
      <c r="E119" s="34">
        <v>-9.52</v>
      </c>
      <c r="F119" s="137">
        <f t="shared" si="1"/>
        <v>6948.592560000001</v>
      </c>
    </row>
    <row r="120" spans="1:6" ht="12.75" customHeight="1">
      <c r="A120" s="157">
        <v>113</v>
      </c>
      <c r="B120" s="19" t="s">
        <v>114</v>
      </c>
      <c r="C120" s="51" t="s">
        <v>279</v>
      </c>
      <c r="D120" s="48">
        <f>'22 дек5%'!E118</f>
        <v>14133</v>
      </c>
      <c r="E120" s="34">
        <v>-9.523</v>
      </c>
      <c r="F120" s="137">
        <f t="shared" si="1"/>
        <v>12787.11441</v>
      </c>
    </row>
    <row r="121" spans="1:6" ht="12.75" customHeight="1">
      <c r="A121" s="157">
        <v>115</v>
      </c>
      <c r="B121" s="19" t="s">
        <v>106</v>
      </c>
      <c r="C121" s="51" t="s">
        <v>271</v>
      </c>
      <c r="D121" s="48">
        <f>'22 дек5%'!E119</f>
        <v>1718.8500000000001</v>
      </c>
      <c r="E121" s="34">
        <v>-9.52</v>
      </c>
      <c r="F121" s="137">
        <f t="shared" si="1"/>
        <v>1555.21548</v>
      </c>
    </row>
    <row r="122" spans="1:6" ht="12.75" customHeight="1">
      <c r="A122" s="157">
        <v>116</v>
      </c>
      <c r="B122" s="19" t="s">
        <v>107</v>
      </c>
      <c r="C122" s="50" t="s">
        <v>272</v>
      </c>
      <c r="D122" s="48">
        <f>'22 дек5%'!E120</f>
        <v>2103.15</v>
      </c>
      <c r="E122" s="34">
        <v>-9.52</v>
      </c>
      <c r="F122" s="137">
        <f t="shared" si="1"/>
        <v>1902.93012</v>
      </c>
    </row>
    <row r="123" spans="1:6" ht="12.75" customHeight="1">
      <c r="A123" s="157">
        <v>117</v>
      </c>
      <c r="B123" s="19" t="s">
        <v>108</v>
      </c>
      <c r="C123" s="51" t="s">
        <v>273</v>
      </c>
      <c r="D123" s="49">
        <v>3388</v>
      </c>
      <c r="E123" s="34">
        <v>-9.53</v>
      </c>
      <c r="F123" s="137">
        <f t="shared" si="1"/>
        <v>3065.1236</v>
      </c>
    </row>
    <row r="124" spans="1:6" ht="12.75" customHeight="1">
      <c r="A124" s="157">
        <v>118</v>
      </c>
      <c r="B124" s="19" t="s">
        <v>111</v>
      </c>
      <c r="C124" s="50" t="s">
        <v>276</v>
      </c>
      <c r="D124" s="48">
        <f>'22 дек5%'!E122</f>
        <v>7187.25</v>
      </c>
      <c r="E124" s="34">
        <v>-9.52</v>
      </c>
      <c r="F124" s="137">
        <f t="shared" si="1"/>
        <v>6503.0238</v>
      </c>
    </row>
    <row r="125" spans="1:6" ht="12.75" customHeight="1">
      <c r="A125" s="157">
        <v>119</v>
      </c>
      <c r="B125" s="19" t="s">
        <v>112</v>
      </c>
      <c r="C125" s="51" t="s">
        <v>277</v>
      </c>
      <c r="D125" s="49">
        <v>5825</v>
      </c>
      <c r="E125" s="34">
        <v>-9.52</v>
      </c>
      <c r="F125" s="137">
        <f aca="true" t="shared" si="2" ref="F125:F145">D125+D125*E125/100</f>
        <v>5270.46</v>
      </c>
    </row>
    <row r="126" spans="1:6" ht="12.75" customHeight="1" thickBot="1">
      <c r="A126" s="158">
        <v>120</v>
      </c>
      <c r="B126" s="222" t="s">
        <v>113</v>
      </c>
      <c r="C126" s="109" t="s">
        <v>278</v>
      </c>
      <c r="D126" s="235">
        <f>'22 дек5%'!E124</f>
        <v>917.7</v>
      </c>
      <c r="E126" s="236">
        <v>-9.5</v>
      </c>
      <c r="F126" s="136">
        <f t="shared" si="2"/>
        <v>830.5185</v>
      </c>
    </row>
    <row r="127" spans="1:6" ht="12.75" customHeight="1">
      <c r="A127" s="160">
        <v>121</v>
      </c>
      <c r="B127" s="119" t="s">
        <v>115</v>
      </c>
      <c r="C127" s="110" t="s">
        <v>314</v>
      </c>
      <c r="D127" s="234">
        <f>'22 дек5%'!E125</f>
        <v>7619.85</v>
      </c>
      <c r="E127" s="237">
        <v>-9.52</v>
      </c>
      <c r="F127" s="238">
        <f t="shared" si="2"/>
        <v>6894.440280000001</v>
      </c>
    </row>
    <row r="128" spans="1:6" ht="12.75" customHeight="1">
      <c r="A128" s="157">
        <v>122</v>
      </c>
      <c r="B128" s="19" t="s">
        <v>116</v>
      </c>
      <c r="C128" s="50" t="s">
        <v>315</v>
      </c>
      <c r="D128" s="48">
        <f>'22 дек5%'!E126</f>
        <v>9413.25</v>
      </c>
      <c r="E128" s="34">
        <v>-9.5</v>
      </c>
      <c r="F128" s="137">
        <f t="shared" si="2"/>
        <v>8518.99125</v>
      </c>
    </row>
    <row r="129" spans="1:6" ht="12.75" customHeight="1">
      <c r="A129" s="157">
        <v>123</v>
      </c>
      <c r="B129" s="19" t="s">
        <v>117</v>
      </c>
      <c r="C129" s="51" t="s">
        <v>316</v>
      </c>
      <c r="D129" s="48">
        <f>'22 дек5%'!E127</f>
        <v>7740.6</v>
      </c>
      <c r="E129" s="34">
        <v>-9.53</v>
      </c>
      <c r="F129" s="137">
        <f t="shared" si="2"/>
        <v>7002.92082</v>
      </c>
    </row>
    <row r="130" spans="1:6" ht="12.75" customHeight="1">
      <c r="A130" s="157">
        <v>124</v>
      </c>
      <c r="B130" s="19" t="s">
        <v>118</v>
      </c>
      <c r="C130" s="50" t="s">
        <v>317</v>
      </c>
      <c r="D130" s="48">
        <f>'22 дек5%'!E128</f>
        <v>5931.45</v>
      </c>
      <c r="E130" s="34">
        <v>-9.53</v>
      </c>
      <c r="F130" s="137">
        <f t="shared" si="2"/>
        <v>5366.182815</v>
      </c>
    </row>
    <row r="131" spans="1:6" ht="12.75" customHeight="1" thickBot="1">
      <c r="A131" s="158">
        <v>125</v>
      </c>
      <c r="B131" s="222" t="s">
        <v>119</v>
      </c>
      <c r="C131" s="94" t="s">
        <v>226</v>
      </c>
      <c r="D131" s="235">
        <f>'22 дек5%'!E129</f>
        <v>7807.8</v>
      </c>
      <c r="E131" s="236">
        <v>-9.51</v>
      </c>
      <c r="F131" s="136">
        <f t="shared" si="2"/>
        <v>7065.27822</v>
      </c>
    </row>
    <row r="132" spans="1:6" ht="12.75" customHeight="1">
      <c r="A132" s="267">
        <v>126</v>
      </c>
      <c r="B132" s="331" t="s">
        <v>120</v>
      </c>
      <c r="C132" s="251"/>
      <c r="D132" s="328">
        <f>'22 дек5%'!E130</f>
        <v>0</v>
      </c>
      <c r="E132" s="329"/>
      <c r="F132" s="330"/>
    </row>
    <row r="133" spans="1:6" ht="12.75" customHeight="1">
      <c r="A133" s="157">
        <v>127</v>
      </c>
      <c r="B133" s="19" t="s">
        <v>122</v>
      </c>
      <c r="C133" s="51" t="s">
        <v>293</v>
      </c>
      <c r="D133" s="48">
        <f>'22 дек5%'!E131</f>
        <v>3964.8</v>
      </c>
      <c r="E133" s="34">
        <v>-9.5</v>
      </c>
      <c r="F133" s="137">
        <f t="shared" si="2"/>
        <v>3588.1440000000002</v>
      </c>
    </row>
    <row r="134" spans="1:6" ht="12.75" customHeight="1">
      <c r="A134" s="157">
        <v>128</v>
      </c>
      <c r="B134" s="19" t="s">
        <v>123</v>
      </c>
      <c r="C134" s="50" t="s">
        <v>294</v>
      </c>
      <c r="D134" s="48">
        <f>'22 дек5%'!E132</f>
        <v>5446.35</v>
      </c>
      <c r="E134" s="34">
        <v>-9.5</v>
      </c>
      <c r="F134" s="137">
        <f t="shared" si="2"/>
        <v>4928.94675</v>
      </c>
    </row>
    <row r="135" spans="1:6" ht="12.75" customHeight="1">
      <c r="A135" s="157">
        <v>129</v>
      </c>
      <c r="B135" s="19" t="s">
        <v>121</v>
      </c>
      <c r="C135" s="51" t="s">
        <v>295</v>
      </c>
      <c r="D135" s="48">
        <f>'22 дек5%'!E133</f>
        <v>12148.5</v>
      </c>
      <c r="E135" s="34">
        <v>-9.5</v>
      </c>
      <c r="F135" s="137">
        <f t="shared" si="2"/>
        <v>10994.3925</v>
      </c>
    </row>
    <row r="136" spans="1:6" ht="12.75" customHeight="1">
      <c r="A136" s="157">
        <v>130</v>
      </c>
      <c r="B136" s="30" t="s">
        <v>160</v>
      </c>
      <c r="C136" s="50" t="s">
        <v>296</v>
      </c>
      <c r="D136" s="48">
        <f>'22 дек5%'!E134</f>
        <v>8172.150000000001</v>
      </c>
      <c r="E136" s="34">
        <v>-9.5</v>
      </c>
      <c r="F136" s="137">
        <f t="shared" si="2"/>
        <v>7395.79575</v>
      </c>
    </row>
    <row r="137" spans="1:6" ht="12.75" customHeight="1">
      <c r="A137" s="157">
        <v>131</v>
      </c>
      <c r="B137" s="30" t="s">
        <v>173</v>
      </c>
      <c r="C137" s="51" t="s">
        <v>297</v>
      </c>
      <c r="D137" s="49">
        <v>4820</v>
      </c>
      <c r="E137" s="34">
        <v>-9.5</v>
      </c>
      <c r="F137" s="137">
        <f t="shared" si="2"/>
        <v>4362.1</v>
      </c>
    </row>
    <row r="138" spans="1:6" ht="12.75" customHeight="1">
      <c r="A138" s="157">
        <v>132</v>
      </c>
      <c r="B138" s="30" t="s">
        <v>174</v>
      </c>
      <c r="C138" s="50" t="s">
        <v>298</v>
      </c>
      <c r="D138" s="49">
        <v>8867</v>
      </c>
      <c r="E138" s="34">
        <v>-9.5</v>
      </c>
      <c r="F138" s="137">
        <f t="shared" si="2"/>
        <v>8024.635</v>
      </c>
    </row>
    <row r="139" spans="1:6" ht="12.75" customHeight="1">
      <c r="A139" s="157">
        <v>133</v>
      </c>
      <c r="B139" s="31" t="s">
        <v>176</v>
      </c>
      <c r="C139" s="51" t="s">
        <v>299</v>
      </c>
      <c r="D139" s="48">
        <f>'22 дек5%'!E137</f>
        <v>3414.6000000000004</v>
      </c>
      <c r="E139" s="34">
        <v>-9.5</v>
      </c>
      <c r="F139" s="137">
        <f t="shared" si="2"/>
        <v>3090.213</v>
      </c>
    </row>
    <row r="140" spans="1:6" ht="12.75" customHeight="1" thickBot="1">
      <c r="A140" s="158">
        <v>134</v>
      </c>
      <c r="B140" s="224" t="s">
        <v>177</v>
      </c>
      <c r="C140" s="109" t="s">
        <v>300</v>
      </c>
      <c r="D140" s="239">
        <v>14452</v>
      </c>
      <c r="E140" s="236">
        <v>-9.5</v>
      </c>
      <c r="F140" s="136">
        <f t="shared" si="2"/>
        <v>13079.06</v>
      </c>
    </row>
    <row r="141" spans="1:6" ht="12.75" customHeight="1">
      <c r="A141" s="267">
        <v>135</v>
      </c>
      <c r="B141" s="327" t="s">
        <v>124</v>
      </c>
      <c r="C141" s="247"/>
      <c r="D141" s="328"/>
      <c r="E141" s="329"/>
      <c r="F141" s="330"/>
    </row>
    <row r="142" spans="1:6" ht="12.75" customHeight="1">
      <c r="A142" s="157">
        <v>136</v>
      </c>
      <c r="B142" s="19" t="s">
        <v>154</v>
      </c>
      <c r="C142" s="50" t="s">
        <v>280</v>
      </c>
      <c r="D142" s="48">
        <f>'22 дек5%'!E140</f>
        <v>9931.95</v>
      </c>
      <c r="E142" s="34">
        <v>-9.5</v>
      </c>
      <c r="F142" s="137">
        <f t="shared" si="2"/>
        <v>8988.41475</v>
      </c>
    </row>
    <row r="143" spans="1:6" ht="12.75" customHeight="1">
      <c r="A143" s="157">
        <v>137</v>
      </c>
      <c r="B143" s="19" t="s">
        <v>137</v>
      </c>
      <c r="C143" s="51" t="s">
        <v>281</v>
      </c>
      <c r="D143" s="48">
        <f>'22 дек5%'!E141</f>
        <v>3273.9</v>
      </c>
      <c r="E143" s="34">
        <v>-9.5</v>
      </c>
      <c r="F143" s="137">
        <f t="shared" si="2"/>
        <v>2962.8795</v>
      </c>
    </row>
    <row r="144" spans="1:6" ht="12.75" customHeight="1">
      <c r="A144" s="157">
        <v>138</v>
      </c>
      <c r="B144" s="19" t="s">
        <v>83</v>
      </c>
      <c r="C144" s="50" t="s">
        <v>265</v>
      </c>
      <c r="D144" s="48">
        <f>'22 дек5%'!E142</f>
        <v>3027.15</v>
      </c>
      <c r="E144" s="34">
        <v>-9.51</v>
      </c>
      <c r="F144" s="137">
        <f t="shared" si="2"/>
        <v>2739.268035</v>
      </c>
    </row>
    <row r="145" spans="1:6" ht="12.75" customHeight="1" thickBot="1">
      <c r="A145" s="158">
        <v>139</v>
      </c>
      <c r="B145" s="222" t="s">
        <v>85</v>
      </c>
      <c r="C145" s="94" t="s">
        <v>304</v>
      </c>
      <c r="D145" s="235">
        <f>'22 дек5%'!E143</f>
        <v>1850.1000000000001</v>
      </c>
      <c r="E145" s="236">
        <v>-9.5</v>
      </c>
      <c r="F145" s="136">
        <f t="shared" si="2"/>
        <v>1674.3405000000002</v>
      </c>
    </row>
    <row r="146" spans="1:6" ht="14.25">
      <c r="A146" s="15"/>
      <c r="B146" s="24"/>
      <c r="C146" s="47"/>
      <c r="D146" s="35"/>
      <c r="E146" s="36"/>
      <c r="F146" s="37"/>
    </row>
    <row r="147" spans="1:7" ht="15">
      <c r="A147" s="526" t="s">
        <v>183</v>
      </c>
      <c r="B147" s="526"/>
      <c r="C147" s="47"/>
      <c r="D147" s="33" t="s">
        <v>184</v>
      </c>
      <c r="E147" s="33"/>
      <c r="F147" s="33"/>
      <c r="G147" s="33"/>
    </row>
    <row r="148" spans="1:7" ht="15">
      <c r="A148" s="527" t="s">
        <v>185</v>
      </c>
      <c r="B148" s="527"/>
      <c r="D148" s="32" t="s">
        <v>198</v>
      </c>
      <c r="E148" s="32"/>
      <c r="F148" s="32"/>
      <c r="G148" s="32"/>
    </row>
    <row r="149" spans="1:7" ht="15">
      <c r="A149" s="528" t="s">
        <v>186</v>
      </c>
      <c r="B149" s="528"/>
      <c r="D149" s="32" t="s">
        <v>199</v>
      </c>
      <c r="E149" s="32"/>
      <c r="F149" s="32"/>
      <c r="G149" s="32"/>
    </row>
    <row r="150" spans="1:5" ht="10.5" customHeight="1">
      <c r="A150" s="29"/>
      <c r="B150" s="29"/>
      <c r="C150" s="524"/>
      <c r="D150" s="524"/>
      <c r="E150" s="524"/>
    </row>
    <row r="151" spans="1:5" ht="15">
      <c r="A151" s="524" t="s">
        <v>187</v>
      </c>
      <c r="B151" s="524"/>
      <c r="C151"/>
      <c r="D151"/>
      <c r="E151"/>
    </row>
    <row r="152" spans="1:5" ht="15">
      <c r="A152"/>
      <c r="B152"/>
      <c r="C152"/>
      <c r="D152"/>
      <c r="E152"/>
    </row>
  </sheetData>
  <sheetProtection/>
  <mergeCells count="10">
    <mergeCell ref="A1:F1"/>
    <mergeCell ref="A2:F2"/>
    <mergeCell ref="A3:F3"/>
    <mergeCell ref="A4:F4"/>
    <mergeCell ref="C150:E150"/>
    <mergeCell ref="A151:B151"/>
    <mergeCell ref="A5:F5"/>
    <mergeCell ref="A147:B147"/>
    <mergeCell ref="A148:B148"/>
    <mergeCell ref="A149:B149"/>
  </mergeCells>
  <printOptions/>
  <pageMargins left="0.3984375" right="0.1968503937007874" top="0.1640625" bottom="0.4453125" header="0" footer="0"/>
  <pageSetup horizontalDpi="600" verticalDpi="600" orientation="portrait" paperSize="9" scale="75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3"/>
  <sheetViews>
    <sheetView view="pageLayout" zoomScale="90" zoomScaleSheetLayoutView="85" zoomScalePageLayoutView="90" workbookViewId="0" topLeftCell="A8">
      <selection activeCell="B74" sqref="B74:B77"/>
    </sheetView>
  </sheetViews>
  <sheetFormatPr defaultColWidth="9.140625" defaultRowHeight="15"/>
  <cols>
    <col min="1" max="1" width="4.28125" style="2" customWidth="1"/>
    <col min="2" max="2" width="69.421875" style="2" customWidth="1"/>
    <col min="3" max="3" width="15.57421875" style="2" customWidth="1"/>
    <col min="4" max="4" width="14.57421875" style="25" customWidth="1"/>
    <col min="5" max="6" width="13.28125" style="2" customWidth="1"/>
    <col min="7" max="7" width="13.00390625" style="2" customWidth="1"/>
    <col min="8" max="8" width="13.8515625" style="2" customWidth="1"/>
    <col min="9" max="9" width="15.00390625" style="26" customWidth="1"/>
    <col min="10" max="10" width="11.8515625" style="26" bestFit="1" customWidth="1"/>
    <col min="11" max="16384" width="9.140625" style="2" customWidth="1"/>
  </cols>
  <sheetData>
    <row r="1" spans="1:8" ht="14.25" hidden="1">
      <c r="A1" s="1"/>
      <c r="D1" s="17"/>
      <c r="E1" s="480" t="s">
        <v>0</v>
      </c>
      <c r="F1" s="480"/>
      <c r="G1" s="480"/>
      <c r="H1" s="480"/>
    </row>
    <row r="2" spans="1:8" ht="14.25" hidden="1">
      <c r="A2" s="1"/>
      <c r="D2" s="17"/>
      <c r="E2" s="480" t="s">
        <v>1</v>
      </c>
      <c r="F2" s="480"/>
      <c r="G2" s="480"/>
      <c r="H2" s="480"/>
    </row>
    <row r="3" spans="1:8" ht="14.25" hidden="1">
      <c r="A3" s="1"/>
      <c r="B3" s="3"/>
      <c r="D3" s="17"/>
      <c r="E3" s="480" t="s">
        <v>2</v>
      </c>
      <c r="F3" s="480"/>
      <c r="G3" s="480"/>
      <c r="H3" s="480"/>
    </row>
    <row r="4" spans="1:8" ht="14.25" hidden="1">
      <c r="A4" s="1"/>
      <c r="B4" s="3"/>
      <c r="D4" s="17"/>
      <c r="E4" s="480" t="s">
        <v>3</v>
      </c>
      <c r="F4" s="480"/>
      <c r="G4" s="480"/>
      <c r="H4" s="480"/>
    </row>
    <row r="5" spans="1:8" ht="14.25" hidden="1">
      <c r="A5" s="1"/>
      <c r="D5" s="17"/>
      <c r="E5" s="480" t="s">
        <v>4</v>
      </c>
      <c r="F5" s="480"/>
      <c r="G5" s="480"/>
      <c r="H5" s="480"/>
    </row>
    <row r="6" spans="1:6" ht="14.25" hidden="1">
      <c r="A6" s="1"/>
      <c r="B6" s="3" t="s">
        <v>5</v>
      </c>
      <c r="C6" s="3"/>
      <c r="D6" s="17"/>
      <c r="E6" s="3"/>
      <c r="F6" s="3"/>
    </row>
    <row r="7" spans="1:8" ht="2.25" customHeight="1" hidden="1" thickBot="1">
      <c r="A7" s="481"/>
      <c r="B7" s="481"/>
      <c r="C7" s="481"/>
      <c r="D7" s="481"/>
      <c r="E7" s="481"/>
      <c r="F7" s="481"/>
      <c r="G7" s="481"/>
      <c r="H7" s="481"/>
    </row>
    <row r="8" spans="1:9" ht="49.5" customHeight="1">
      <c r="A8" s="473" t="s">
        <v>6</v>
      </c>
      <c r="B8" s="475" t="s">
        <v>7</v>
      </c>
      <c r="C8" s="477" t="s">
        <v>179</v>
      </c>
      <c r="D8" s="475" t="s">
        <v>8</v>
      </c>
      <c r="E8" s="477" t="s">
        <v>9</v>
      </c>
      <c r="F8" s="477"/>
      <c r="G8" s="477" t="s">
        <v>10</v>
      </c>
      <c r="H8" s="479"/>
      <c r="I8" s="38"/>
    </row>
    <row r="9" spans="1:9" ht="32.25" thickBot="1">
      <c r="A9" s="474"/>
      <c r="B9" s="476"/>
      <c r="C9" s="478"/>
      <c r="D9" s="476"/>
      <c r="E9" s="121" t="s">
        <v>11</v>
      </c>
      <c r="F9" s="121" t="s">
        <v>12</v>
      </c>
      <c r="G9" s="121" t="s">
        <v>11</v>
      </c>
      <c r="H9" s="175" t="s">
        <v>12</v>
      </c>
      <c r="I9" s="38"/>
    </row>
    <row r="10" spans="1:9" ht="15">
      <c r="A10" s="264">
        <v>1</v>
      </c>
      <c r="B10" s="265" t="s">
        <v>19</v>
      </c>
      <c r="C10" s="261" t="s">
        <v>14</v>
      </c>
      <c r="D10" s="247"/>
      <c r="E10" s="266"/>
      <c r="F10" s="262"/>
      <c r="G10" s="262"/>
      <c r="H10" s="263"/>
      <c r="I10" s="38"/>
    </row>
    <row r="11" spans="1:9" ht="28.5">
      <c r="A11" s="172"/>
      <c r="B11" s="22" t="s">
        <v>175</v>
      </c>
      <c r="C11" s="70" t="s">
        <v>14</v>
      </c>
      <c r="D11" s="50" t="s">
        <v>202</v>
      </c>
      <c r="E11" s="79">
        <v>2864830</v>
      </c>
      <c r="F11" s="79">
        <f>ROUND(E11*1.2/10,0)*10</f>
        <v>3437800</v>
      </c>
      <c r="G11" s="79">
        <f>ROUND(E11*1.025/10,0)*10</f>
        <v>2936450</v>
      </c>
      <c r="H11" s="150">
        <f>ROUND(G11*1.2/10,0)*10</f>
        <v>3523740</v>
      </c>
      <c r="I11" s="38"/>
    </row>
    <row r="12" spans="1:9" ht="15.75" thickBot="1">
      <c r="A12" s="173"/>
      <c r="B12" s="169" t="s">
        <v>20</v>
      </c>
      <c r="C12" s="103" t="s">
        <v>14</v>
      </c>
      <c r="D12" s="94" t="s">
        <v>203</v>
      </c>
      <c r="E12" s="153">
        <v>2623230</v>
      </c>
      <c r="F12" s="153">
        <f>ROUND(E12*1.2/10,0)*10</f>
        <v>3147880</v>
      </c>
      <c r="G12" s="153">
        <f aca="true" t="shared" si="0" ref="G12:G75">ROUND(E12*1.025/10,0)*10</f>
        <v>2688810</v>
      </c>
      <c r="H12" s="154">
        <f>ROUND(G12*1.2/10,0)*10</f>
        <v>3226570</v>
      </c>
      <c r="I12" s="38"/>
    </row>
    <row r="13" spans="1:9" ht="15">
      <c r="A13" s="264">
        <v>2</v>
      </c>
      <c r="B13" s="265" t="s">
        <v>13</v>
      </c>
      <c r="C13" s="261" t="s">
        <v>14</v>
      </c>
      <c r="D13" s="247"/>
      <c r="E13" s="262"/>
      <c r="F13" s="262"/>
      <c r="G13" s="262">
        <f t="shared" si="0"/>
        <v>0</v>
      </c>
      <c r="H13" s="263"/>
      <c r="I13" s="38"/>
    </row>
    <row r="14" spans="1:9" ht="28.5">
      <c r="A14" s="172"/>
      <c r="B14" s="22" t="s">
        <v>15</v>
      </c>
      <c r="C14" s="70" t="s">
        <v>14</v>
      </c>
      <c r="D14" s="50" t="s">
        <v>201</v>
      </c>
      <c r="E14" s="79">
        <v>4352640</v>
      </c>
      <c r="F14" s="79">
        <f>ROUND(E14*1.2/10,0)*10</f>
        <v>5223170</v>
      </c>
      <c r="G14" s="79">
        <f t="shared" si="0"/>
        <v>4461460</v>
      </c>
      <c r="H14" s="150">
        <f>ROUND(G14*1.2/10,0)*10</f>
        <v>5353750</v>
      </c>
      <c r="I14" s="38"/>
    </row>
    <row r="15" spans="1:9" ht="15">
      <c r="A15" s="172"/>
      <c r="B15" s="23" t="s">
        <v>16</v>
      </c>
      <c r="C15" s="58" t="s">
        <v>14</v>
      </c>
      <c r="D15" s="51" t="s">
        <v>204</v>
      </c>
      <c r="E15" s="79">
        <v>1151460</v>
      </c>
      <c r="F15" s="79">
        <f>ROUND(E15*1.2/10,0)*10</f>
        <v>1381750</v>
      </c>
      <c r="G15" s="79">
        <f t="shared" si="0"/>
        <v>1180250</v>
      </c>
      <c r="H15" s="150">
        <f>ROUND(G15*1.2/10,0)*10</f>
        <v>1416300</v>
      </c>
      <c r="I15" s="38"/>
    </row>
    <row r="16" spans="1:9" ht="15">
      <c r="A16" s="172"/>
      <c r="B16" s="23" t="s">
        <v>17</v>
      </c>
      <c r="C16" s="58" t="s">
        <v>14</v>
      </c>
      <c r="D16" s="50" t="s">
        <v>205</v>
      </c>
      <c r="E16" s="79">
        <v>1740650</v>
      </c>
      <c r="F16" s="79">
        <f>ROUND(E16*1.2/10,0)*10</f>
        <v>2088780</v>
      </c>
      <c r="G16" s="79">
        <f t="shared" si="0"/>
        <v>1784170</v>
      </c>
      <c r="H16" s="150">
        <f>ROUND(G16*1.2/10,0)*10</f>
        <v>2141000</v>
      </c>
      <c r="I16" s="38"/>
    </row>
    <row r="17" spans="1:9" ht="15.75" thickBot="1">
      <c r="A17" s="173"/>
      <c r="B17" s="152" t="s">
        <v>18</v>
      </c>
      <c r="C17" s="103" t="s">
        <v>319</v>
      </c>
      <c r="D17" s="94" t="s">
        <v>206</v>
      </c>
      <c r="E17" s="153">
        <v>317960</v>
      </c>
      <c r="F17" s="153">
        <f>ROUND(E17*1.2/10,0)*10</f>
        <v>381550</v>
      </c>
      <c r="G17" s="153">
        <f t="shared" si="0"/>
        <v>325910</v>
      </c>
      <c r="H17" s="154">
        <f>ROUND(G17*1.2/10,0)*10</f>
        <v>391090</v>
      </c>
      <c r="I17" s="38"/>
    </row>
    <row r="18" spans="1:10" s="6" customFormat="1" ht="15">
      <c r="A18" s="160">
        <v>3</v>
      </c>
      <c r="B18" s="168" t="s">
        <v>28</v>
      </c>
      <c r="C18" s="104" t="s">
        <v>319</v>
      </c>
      <c r="D18" s="105" t="s">
        <v>213</v>
      </c>
      <c r="E18" s="147">
        <v>4722290</v>
      </c>
      <c r="F18" s="147">
        <f aca="true" t="shared" si="1" ref="F18:F43">ROUND(E18*1.2/10,0)*10</f>
        <v>5666750</v>
      </c>
      <c r="G18" s="147">
        <f t="shared" si="0"/>
        <v>4840350</v>
      </c>
      <c r="H18" s="148">
        <f aca="true" t="shared" si="2" ref="H18:H43">ROUND(G18*1.2/10,0)*10</f>
        <v>5808420</v>
      </c>
      <c r="I18" s="39"/>
      <c r="J18" s="27"/>
    </row>
    <row r="19" spans="1:10" s="6" customFormat="1" ht="15">
      <c r="A19" s="157">
        <v>4</v>
      </c>
      <c r="B19" s="23" t="s">
        <v>29</v>
      </c>
      <c r="C19" s="58" t="s">
        <v>319</v>
      </c>
      <c r="D19" s="51" t="s">
        <v>214</v>
      </c>
      <c r="E19" s="79">
        <v>4495300</v>
      </c>
      <c r="F19" s="79">
        <f t="shared" si="1"/>
        <v>5394360</v>
      </c>
      <c r="G19" s="79">
        <f t="shared" si="0"/>
        <v>4607680</v>
      </c>
      <c r="H19" s="150">
        <f t="shared" si="2"/>
        <v>5529220</v>
      </c>
      <c r="I19" s="39"/>
      <c r="J19" s="27"/>
    </row>
    <row r="20" spans="1:10" s="6" customFormat="1" ht="15">
      <c r="A20" s="157">
        <v>5</v>
      </c>
      <c r="B20" s="23" t="s">
        <v>26</v>
      </c>
      <c r="C20" s="58" t="s">
        <v>319</v>
      </c>
      <c r="D20" s="50" t="s">
        <v>215</v>
      </c>
      <c r="E20" s="79">
        <v>4370230</v>
      </c>
      <c r="F20" s="79">
        <f t="shared" si="1"/>
        <v>5244280</v>
      </c>
      <c r="G20" s="79">
        <f t="shared" si="0"/>
        <v>4479490</v>
      </c>
      <c r="H20" s="150">
        <f t="shared" si="2"/>
        <v>5375390</v>
      </c>
      <c r="I20" s="39"/>
      <c r="J20" s="27"/>
    </row>
    <row r="21" spans="1:10" s="6" customFormat="1" ht="15">
      <c r="A21" s="157">
        <v>6</v>
      </c>
      <c r="B21" s="23" t="s">
        <v>27</v>
      </c>
      <c r="C21" s="58" t="s">
        <v>319</v>
      </c>
      <c r="D21" s="51" t="s">
        <v>216</v>
      </c>
      <c r="E21" s="79">
        <v>412760</v>
      </c>
      <c r="F21" s="79">
        <f t="shared" si="1"/>
        <v>495310</v>
      </c>
      <c r="G21" s="79">
        <f t="shared" si="0"/>
        <v>423080</v>
      </c>
      <c r="H21" s="150">
        <f t="shared" si="2"/>
        <v>507700</v>
      </c>
      <c r="I21" s="39"/>
      <c r="J21" s="27"/>
    </row>
    <row r="22" spans="1:10" s="6" customFormat="1" ht="15">
      <c r="A22" s="157">
        <v>7</v>
      </c>
      <c r="B22" s="23" t="s">
        <v>23</v>
      </c>
      <c r="C22" s="58" t="s">
        <v>319</v>
      </c>
      <c r="D22" s="50" t="s">
        <v>219</v>
      </c>
      <c r="E22" s="79">
        <v>3890520</v>
      </c>
      <c r="F22" s="79">
        <f t="shared" si="1"/>
        <v>4668620</v>
      </c>
      <c r="G22" s="79">
        <f t="shared" si="0"/>
        <v>3987780</v>
      </c>
      <c r="H22" s="150">
        <f t="shared" si="2"/>
        <v>4785340</v>
      </c>
      <c r="I22" s="39"/>
      <c r="J22" s="27"/>
    </row>
    <row r="23" spans="1:10" s="6" customFormat="1" ht="15">
      <c r="A23" s="157">
        <v>8</v>
      </c>
      <c r="B23" s="23" t="s">
        <v>25</v>
      </c>
      <c r="C23" s="58" t="s">
        <v>319</v>
      </c>
      <c r="D23" s="51" t="s">
        <v>220</v>
      </c>
      <c r="E23" s="79">
        <v>4287100</v>
      </c>
      <c r="F23" s="79">
        <f t="shared" si="1"/>
        <v>5144520</v>
      </c>
      <c r="G23" s="79">
        <f t="shared" si="0"/>
        <v>4394280</v>
      </c>
      <c r="H23" s="150">
        <f t="shared" si="2"/>
        <v>5273140</v>
      </c>
      <c r="I23" s="39"/>
      <c r="J23" s="27"/>
    </row>
    <row r="24" spans="1:10" s="6" customFormat="1" ht="15">
      <c r="A24" s="157">
        <v>9</v>
      </c>
      <c r="B24" s="23" t="s">
        <v>21</v>
      </c>
      <c r="C24" s="58" t="s">
        <v>319</v>
      </c>
      <c r="D24" s="50" t="s">
        <v>221</v>
      </c>
      <c r="E24" s="79">
        <v>3541070</v>
      </c>
      <c r="F24" s="79">
        <f t="shared" si="1"/>
        <v>4249280</v>
      </c>
      <c r="G24" s="79">
        <f t="shared" si="0"/>
        <v>3629600</v>
      </c>
      <c r="H24" s="150">
        <f t="shared" si="2"/>
        <v>4355520</v>
      </c>
      <c r="I24" s="39"/>
      <c r="J24" s="27"/>
    </row>
    <row r="25" spans="1:10" s="6" customFormat="1" ht="15">
      <c r="A25" s="157">
        <v>10</v>
      </c>
      <c r="B25" s="23" t="s">
        <v>30</v>
      </c>
      <c r="C25" s="58" t="s">
        <v>319</v>
      </c>
      <c r="D25" s="51" t="s">
        <v>217</v>
      </c>
      <c r="E25" s="79">
        <v>4806480</v>
      </c>
      <c r="F25" s="79">
        <f t="shared" si="1"/>
        <v>5767780</v>
      </c>
      <c r="G25" s="79">
        <f t="shared" si="0"/>
        <v>4926640</v>
      </c>
      <c r="H25" s="150">
        <f t="shared" si="2"/>
        <v>5911970</v>
      </c>
      <c r="I25" s="39"/>
      <c r="J25" s="27"/>
    </row>
    <row r="26" spans="1:10" s="6" customFormat="1" ht="15">
      <c r="A26" s="157">
        <v>11</v>
      </c>
      <c r="B26" s="23" t="s">
        <v>22</v>
      </c>
      <c r="C26" s="58" t="s">
        <v>319</v>
      </c>
      <c r="D26" s="50" t="s">
        <v>222</v>
      </c>
      <c r="E26" s="79">
        <v>1969290</v>
      </c>
      <c r="F26" s="79">
        <f t="shared" si="1"/>
        <v>2363150</v>
      </c>
      <c r="G26" s="79">
        <f t="shared" si="0"/>
        <v>2018520</v>
      </c>
      <c r="H26" s="150">
        <f t="shared" si="2"/>
        <v>2422220</v>
      </c>
      <c r="I26" s="39"/>
      <c r="J26" s="27"/>
    </row>
    <row r="27" spans="1:10" s="6" customFormat="1" ht="15">
      <c r="A27" s="157">
        <v>12</v>
      </c>
      <c r="B27" s="23" t="s">
        <v>24</v>
      </c>
      <c r="C27" s="58" t="s">
        <v>319</v>
      </c>
      <c r="D27" s="51" t="s">
        <v>223</v>
      </c>
      <c r="E27" s="79">
        <v>1969290</v>
      </c>
      <c r="F27" s="79">
        <f t="shared" si="1"/>
        <v>2363150</v>
      </c>
      <c r="G27" s="79">
        <f t="shared" si="0"/>
        <v>2018520</v>
      </c>
      <c r="H27" s="150">
        <f t="shared" si="2"/>
        <v>2422220</v>
      </c>
      <c r="I27" s="39"/>
      <c r="J27" s="27"/>
    </row>
    <row r="28" spans="1:10" s="6" customFormat="1" ht="15">
      <c r="A28" s="157">
        <v>13</v>
      </c>
      <c r="B28" s="23" t="s">
        <v>37</v>
      </c>
      <c r="C28" s="58" t="s">
        <v>14</v>
      </c>
      <c r="D28" s="50" t="s">
        <v>224</v>
      </c>
      <c r="E28" s="79">
        <v>4995960</v>
      </c>
      <c r="F28" s="79">
        <f t="shared" si="1"/>
        <v>5995150</v>
      </c>
      <c r="G28" s="79">
        <f t="shared" si="0"/>
        <v>5120860</v>
      </c>
      <c r="H28" s="150">
        <f t="shared" si="2"/>
        <v>6145030</v>
      </c>
      <c r="I28" s="39"/>
      <c r="J28" s="27"/>
    </row>
    <row r="29" spans="1:10" s="6" customFormat="1" ht="15">
      <c r="A29" s="157">
        <v>14</v>
      </c>
      <c r="B29" s="23" t="s">
        <v>31</v>
      </c>
      <c r="C29" s="58" t="s">
        <v>319</v>
      </c>
      <c r="D29" s="51" t="s">
        <v>218</v>
      </c>
      <c r="E29" s="79">
        <v>3016750</v>
      </c>
      <c r="F29" s="79">
        <f t="shared" si="1"/>
        <v>3620100</v>
      </c>
      <c r="G29" s="79">
        <f t="shared" si="0"/>
        <v>3092170</v>
      </c>
      <c r="H29" s="150">
        <f t="shared" si="2"/>
        <v>3710600</v>
      </c>
      <c r="I29" s="39"/>
      <c r="J29" s="27"/>
    </row>
    <row r="30" spans="1:10" s="6" customFormat="1" ht="15">
      <c r="A30" s="157">
        <v>15</v>
      </c>
      <c r="B30" s="23" t="s">
        <v>34</v>
      </c>
      <c r="C30" s="58" t="s">
        <v>319</v>
      </c>
      <c r="D30" s="50" t="s">
        <v>225</v>
      </c>
      <c r="E30" s="79">
        <v>2402340</v>
      </c>
      <c r="F30" s="79">
        <f t="shared" si="1"/>
        <v>2882810</v>
      </c>
      <c r="G30" s="79">
        <f t="shared" si="0"/>
        <v>2462400</v>
      </c>
      <c r="H30" s="150">
        <f t="shared" si="2"/>
        <v>2954880</v>
      </c>
      <c r="I30" s="39"/>
      <c r="J30" s="27"/>
    </row>
    <row r="31" spans="1:10" s="6" customFormat="1" ht="15">
      <c r="A31" s="157">
        <v>16</v>
      </c>
      <c r="B31" s="23" t="s">
        <v>35</v>
      </c>
      <c r="C31" s="58" t="s">
        <v>319</v>
      </c>
      <c r="D31" s="51" t="s">
        <v>227</v>
      </c>
      <c r="E31" s="79">
        <v>2402340</v>
      </c>
      <c r="F31" s="79">
        <f t="shared" si="1"/>
        <v>2882810</v>
      </c>
      <c r="G31" s="79">
        <f t="shared" si="0"/>
        <v>2462400</v>
      </c>
      <c r="H31" s="150">
        <f t="shared" si="2"/>
        <v>2954880</v>
      </c>
      <c r="I31" s="39"/>
      <c r="J31" s="27"/>
    </row>
    <row r="32" spans="1:10" s="6" customFormat="1" ht="15">
      <c r="A32" s="157">
        <v>17</v>
      </c>
      <c r="B32" s="23" t="s">
        <v>36</v>
      </c>
      <c r="C32" s="58" t="s">
        <v>319</v>
      </c>
      <c r="D32" s="50" t="s">
        <v>228</v>
      </c>
      <c r="E32" s="79">
        <v>2402340</v>
      </c>
      <c r="F32" s="79">
        <f t="shared" si="1"/>
        <v>2882810</v>
      </c>
      <c r="G32" s="79">
        <f t="shared" si="0"/>
        <v>2462400</v>
      </c>
      <c r="H32" s="150">
        <f t="shared" si="2"/>
        <v>2954880</v>
      </c>
      <c r="I32" s="39"/>
      <c r="J32" s="27"/>
    </row>
    <row r="33" spans="1:10" s="6" customFormat="1" ht="15">
      <c r="A33" s="157">
        <v>18</v>
      </c>
      <c r="B33" s="23" t="s">
        <v>32</v>
      </c>
      <c r="C33" s="58" t="s">
        <v>319</v>
      </c>
      <c r="D33" s="51" t="s">
        <v>233</v>
      </c>
      <c r="E33" s="79">
        <v>1285520</v>
      </c>
      <c r="F33" s="79">
        <f t="shared" si="1"/>
        <v>1542620</v>
      </c>
      <c r="G33" s="79">
        <f t="shared" si="0"/>
        <v>1317660</v>
      </c>
      <c r="H33" s="150">
        <f t="shared" si="2"/>
        <v>1581190</v>
      </c>
      <c r="I33" s="39"/>
      <c r="J33" s="27"/>
    </row>
    <row r="34" spans="1:10" s="6" customFormat="1" ht="15">
      <c r="A34" s="157">
        <v>19</v>
      </c>
      <c r="B34" s="23" t="s">
        <v>33</v>
      </c>
      <c r="C34" s="58" t="s">
        <v>319</v>
      </c>
      <c r="D34" s="50" t="s">
        <v>232</v>
      </c>
      <c r="E34" s="79">
        <v>1285520</v>
      </c>
      <c r="F34" s="79">
        <f t="shared" si="1"/>
        <v>1542620</v>
      </c>
      <c r="G34" s="79">
        <f t="shared" si="0"/>
        <v>1317660</v>
      </c>
      <c r="H34" s="150">
        <f t="shared" si="2"/>
        <v>1581190</v>
      </c>
      <c r="I34" s="39"/>
      <c r="J34" s="27"/>
    </row>
    <row r="35" spans="1:10" s="6" customFormat="1" ht="15">
      <c r="A35" s="157">
        <v>20</v>
      </c>
      <c r="B35" s="23" t="s">
        <v>164</v>
      </c>
      <c r="C35" s="58" t="s">
        <v>319</v>
      </c>
      <c r="D35" s="51" t="s">
        <v>229</v>
      </c>
      <c r="E35" s="79">
        <v>1875690</v>
      </c>
      <c r="F35" s="79">
        <f t="shared" si="1"/>
        <v>2250830</v>
      </c>
      <c r="G35" s="79">
        <f t="shared" si="0"/>
        <v>1922580</v>
      </c>
      <c r="H35" s="150">
        <f t="shared" si="2"/>
        <v>2307100</v>
      </c>
      <c r="I35" s="39"/>
      <c r="J35" s="27"/>
    </row>
    <row r="36" spans="1:10" s="6" customFormat="1" ht="15">
      <c r="A36" s="157">
        <v>21</v>
      </c>
      <c r="B36" s="23" t="s">
        <v>165</v>
      </c>
      <c r="C36" s="58" t="s">
        <v>319</v>
      </c>
      <c r="D36" s="50" t="s">
        <v>230</v>
      </c>
      <c r="E36" s="79">
        <v>2006110</v>
      </c>
      <c r="F36" s="79">
        <f t="shared" si="1"/>
        <v>2407330</v>
      </c>
      <c r="G36" s="79">
        <f t="shared" si="0"/>
        <v>2056260</v>
      </c>
      <c r="H36" s="150">
        <f t="shared" si="2"/>
        <v>2467510</v>
      </c>
      <c r="I36" s="39"/>
      <c r="J36" s="27"/>
    </row>
    <row r="37" spans="1:10" s="6" customFormat="1" ht="15">
      <c r="A37" s="157">
        <v>22</v>
      </c>
      <c r="B37" s="23" t="s">
        <v>162</v>
      </c>
      <c r="C37" s="72" t="s">
        <v>14</v>
      </c>
      <c r="D37" s="51" t="s">
        <v>231</v>
      </c>
      <c r="E37" s="79">
        <v>4153790</v>
      </c>
      <c r="F37" s="79">
        <f t="shared" si="1"/>
        <v>4984550</v>
      </c>
      <c r="G37" s="79">
        <f t="shared" si="0"/>
        <v>4257630</v>
      </c>
      <c r="H37" s="150">
        <f t="shared" si="2"/>
        <v>5109160</v>
      </c>
      <c r="I37" s="39"/>
      <c r="J37" s="27"/>
    </row>
    <row r="38" spans="1:10" s="6" customFormat="1" ht="15">
      <c r="A38" s="157">
        <v>23</v>
      </c>
      <c r="B38" s="23" t="s">
        <v>126</v>
      </c>
      <c r="C38" s="58" t="s">
        <v>319</v>
      </c>
      <c r="D38" s="50" t="s">
        <v>207</v>
      </c>
      <c r="E38" s="79">
        <v>2899130</v>
      </c>
      <c r="F38" s="79">
        <f t="shared" si="1"/>
        <v>3478960</v>
      </c>
      <c r="G38" s="79">
        <f t="shared" si="0"/>
        <v>2971610</v>
      </c>
      <c r="H38" s="150">
        <f t="shared" si="2"/>
        <v>3565930</v>
      </c>
      <c r="I38" s="39"/>
      <c r="J38" s="27"/>
    </row>
    <row r="39" spans="1:10" s="6" customFormat="1" ht="15">
      <c r="A39" s="157">
        <v>24</v>
      </c>
      <c r="B39" s="23" t="s">
        <v>127</v>
      </c>
      <c r="C39" s="20" t="s">
        <v>14</v>
      </c>
      <c r="D39" s="51" t="s">
        <v>208</v>
      </c>
      <c r="E39" s="79">
        <v>3586910</v>
      </c>
      <c r="F39" s="79">
        <f t="shared" si="1"/>
        <v>4304290</v>
      </c>
      <c r="G39" s="79">
        <f t="shared" si="0"/>
        <v>3676580</v>
      </c>
      <c r="H39" s="150">
        <f t="shared" si="2"/>
        <v>4411900</v>
      </c>
      <c r="I39" s="39"/>
      <c r="J39" s="27"/>
    </row>
    <row r="40" spans="1:10" s="6" customFormat="1" ht="15">
      <c r="A40" s="157">
        <v>25</v>
      </c>
      <c r="B40" s="23" t="s">
        <v>128</v>
      </c>
      <c r="C40" s="20" t="s">
        <v>14</v>
      </c>
      <c r="D40" s="50" t="s">
        <v>209</v>
      </c>
      <c r="E40" s="79">
        <v>250640</v>
      </c>
      <c r="F40" s="79">
        <f t="shared" si="1"/>
        <v>300770</v>
      </c>
      <c r="G40" s="79">
        <f t="shared" si="0"/>
        <v>256910</v>
      </c>
      <c r="H40" s="150">
        <f t="shared" si="2"/>
        <v>308290</v>
      </c>
      <c r="I40" s="39"/>
      <c r="J40" s="27"/>
    </row>
    <row r="41" spans="1:10" s="6" customFormat="1" ht="15">
      <c r="A41" s="157">
        <v>26</v>
      </c>
      <c r="B41" s="23" t="s">
        <v>142</v>
      </c>
      <c r="C41" s="58" t="s">
        <v>319</v>
      </c>
      <c r="D41" s="51" t="s">
        <v>210</v>
      </c>
      <c r="E41" s="79">
        <v>4879050</v>
      </c>
      <c r="F41" s="79">
        <f t="shared" si="1"/>
        <v>5854860</v>
      </c>
      <c r="G41" s="79">
        <f t="shared" si="0"/>
        <v>5001030</v>
      </c>
      <c r="H41" s="150">
        <f t="shared" si="2"/>
        <v>6001240</v>
      </c>
      <c r="I41" s="39"/>
      <c r="J41" s="27"/>
    </row>
    <row r="42" spans="1:10" s="6" customFormat="1" ht="15">
      <c r="A42" s="157">
        <v>27</v>
      </c>
      <c r="B42" s="23" t="s">
        <v>143</v>
      </c>
      <c r="C42" s="58" t="s">
        <v>319</v>
      </c>
      <c r="D42" s="50" t="s">
        <v>211</v>
      </c>
      <c r="E42" s="79">
        <v>4081480</v>
      </c>
      <c r="F42" s="79">
        <f t="shared" si="1"/>
        <v>4897780</v>
      </c>
      <c r="G42" s="79">
        <f t="shared" si="0"/>
        <v>4183520</v>
      </c>
      <c r="H42" s="150">
        <f t="shared" si="2"/>
        <v>5020220</v>
      </c>
      <c r="I42" s="39"/>
      <c r="J42" s="27"/>
    </row>
    <row r="43" spans="1:10" s="6" customFormat="1" ht="15.75" thickBot="1">
      <c r="A43" s="158">
        <v>28</v>
      </c>
      <c r="B43" s="169" t="s">
        <v>166</v>
      </c>
      <c r="C43" s="103" t="s">
        <v>319</v>
      </c>
      <c r="D43" s="94" t="s">
        <v>212</v>
      </c>
      <c r="E43" s="153">
        <v>7219430</v>
      </c>
      <c r="F43" s="153">
        <f t="shared" si="1"/>
        <v>8663320</v>
      </c>
      <c r="G43" s="153">
        <f t="shared" si="0"/>
        <v>7399920</v>
      </c>
      <c r="H43" s="154">
        <f t="shared" si="2"/>
        <v>8879900</v>
      </c>
      <c r="I43" s="39"/>
      <c r="J43" s="27"/>
    </row>
    <row r="44" spans="1:10" s="6" customFormat="1" ht="15">
      <c r="A44" s="267">
        <v>29</v>
      </c>
      <c r="B44" s="242" t="s">
        <v>149</v>
      </c>
      <c r="C44" s="261" t="s">
        <v>319</v>
      </c>
      <c r="D44" s="251"/>
      <c r="E44" s="262"/>
      <c r="F44" s="262"/>
      <c r="G44" s="262">
        <f t="shared" si="0"/>
        <v>0</v>
      </c>
      <c r="H44" s="263"/>
      <c r="I44" s="39"/>
      <c r="J44" s="27"/>
    </row>
    <row r="45" spans="1:10" s="6" customFormat="1" ht="15">
      <c r="A45" s="157"/>
      <c r="B45" s="23" t="s">
        <v>200</v>
      </c>
      <c r="C45" s="58" t="s">
        <v>319</v>
      </c>
      <c r="D45" s="51" t="s">
        <v>234</v>
      </c>
      <c r="E45" s="79">
        <v>3395860</v>
      </c>
      <c r="F45" s="79">
        <f aca="true" t="shared" si="3" ref="F45:F51">ROUND(E45*1.2/10,0)*10</f>
        <v>4075030</v>
      </c>
      <c r="G45" s="79">
        <f t="shared" si="0"/>
        <v>3480760</v>
      </c>
      <c r="H45" s="150">
        <f aca="true" t="shared" si="4" ref="H45:H51">ROUND(G45*1.2/10,0)*10</f>
        <v>4176910</v>
      </c>
      <c r="I45" s="39"/>
      <c r="J45" s="27"/>
    </row>
    <row r="46" spans="1:10" s="6" customFormat="1" ht="15">
      <c r="A46" s="157"/>
      <c r="B46" s="23" t="s">
        <v>150</v>
      </c>
      <c r="C46" s="58" t="s">
        <v>319</v>
      </c>
      <c r="D46" s="50" t="s">
        <v>235</v>
      </c>
      <c r="E46" s="79">
        <v>1619140</v>
      </c>
      <c r="F46" s="79">
        <f t="shared" si="3"/>
        <v>1942970</v>
      </c>
      <c r="G46" s="79">
        <f t="shared" si="0"/>
        <v>1659620</v>
      </c>
      <c r="H46" s="150">
        <f t="shared" si="4"/>
        <v>1991540</v>
      </c>
      <c r="I46" s="39"/>
      <c r="J46" s="27"/>
    </row>
    <row r="47" spans="1:10" s="6" customFormat="1" ht="15">
      <c r="A47" s="157"/>
      <c r="B47" s="73" t="s">
        <v>167</v>
      </c>
      <c r="C47" s="58" t="s">
        <v>319</v>
      </c>
      <c r="D47" s="51" t="s">
        <v>236</v>
      </c>
      <c r="E47" s="79">
        <v>1839300</v>
      </c>
      <c r="F47" s="79">
        <f t="shared" si="3"/>
        <v>2207160</v>
      </c>
      <c r="G47" s="79">
        <f t="shared" si="0"/>
        <v>1885280</v>
      </c>
      <c r="H47" s="150">
        <f t="shared" si="4"/>
        <v>2262340</v>
      </c>
      <c r="I47" s="39"/>
      <c r="J47" s="27"/>
    </row>
    <row r="48" spans="1:10" s="6" customFormat="1" ht="15">
      <c r="A48" s="157"/>
      <c r="B48" s="74" t="s">
        <v>42</v>
      </c>
      <c r="C48" s="58" t="s">
        <v>319</v>
      </c>
      <c r="D48" s="50" t="s">
        <v>237</v>
      </c>
      <c r="E48" s="79">
        <v>251360</v>
      </c>
      <c r="F48" s="79">
        <f t="shared" si="3"/>
        <v>301630</v>
      </c>
      <c r="G48" s="79">
        <f t="shared" si="0"/>
        <v>257640</v>
      </c>
      <c r="H48" s="150">
        <f t="shared" si="4"/>
        <v>309170</v>
      </c>
      <c r="I48" s="39"/>
      <c r="J48" s="27"/>
    </row>
    <row r="49" spans="1:10" s="6" customFormat="1" ht="15">
      <c r="A49" s="157"/>
      <c r="B49" s="23" t="s">
        <v>43</v>
      </c>
      <c r="C49" s="58" t="s">
        <v>319</v>
      </c>
      <c r="D49" s="51" t="s">
        <v>238</v>
      </c>
      <c r="E49" s="79">
        <v>2430490</v>
      </c>
      <c r="F49" s="79">
        <f t="shared" si="3"/>
        <v>2916590</v>
      </c>
      <c r="G49" s="79">
        <f t="shared" si="0"/>
        <v>2491250</v>
      </c>
      <c r="H49" s="150">
        <f t="shared" si="4"/>
        <v>2989500</v>
      </c>
      <c r="I49" s="39"/>
      <c r="J49" s="27"/>
    </row>
    <row r="50" spans="1:10" s="6" customFormat="1" ht="15">
      <c r="A50" s="157"/>
      <c r="B50" s="31" t="s">
        <v>170</v>
      </c>
      <c r="C50" s="58" t="s">
        <v>319</v>
      </c>
      <c r="D50" s="50" t="s">
        <v>239</v>
      </c>
      <c r="E50" s="79">
        <v>1563820</v>
      </c>
      <c r="F50" s="79">
        <f t="shared" si="3"/>
        <v>1876580</v>
      </c>
      <c r="G50" s="79">
        <f t="shared" si="0"/>
        <v>1602920</v>
      </c>
      <c r="H50" s="150">
        <f t="shared" si="4"/>
        <v>1923500</v>
      </c>
      <c r="I50" s="39"/>
      <c r="J50" s="27"/>
    </row>
    <row r="51" spans="1:10" s="6" customFormat="1" ht="15.75" thickBot="1">
      <c r="A51" s="158"/>
      <c r="B51" s="169" t="s">
        <v>168</v>
      </c>
      <c r="C51" s="103" t="s">
        <v>319</v>
      </c>
      <c r="D51" s="94" t="s">
        <v>240</v>
      </c>
      <c r="E51" s="153">
        <v>696680</v>
      </c>
      <c r="F51" s="153">
        <f t="shared" si="3"/>
        <v>836020</v>
      </c>
      <c r="G51" s="153">
        <f t="shared" si="0"/>
        <v>714100</v>
      </c>
      <c r="H51" s="154">
        <f t="shared" si="4"/>
        <v>856920</v>
      </c>
      <c r="I51" s="39"/>
      <c r="J51" s="27"/>
    </row>
    <row r="52" spans="1:10" s="6" customFormat="1" ht="15">
      <c r="A52" s="267">
        <v>30</v>
      </c>
      <c r="B52" s="252" t="s">
        <v>47</v>
      </c>
      <c r="C52" s="268"/>
      <c r="D52" s="251"/>
      <c r="E52" s="262"/>
      <c r="F52" s="262"/>
      <c r="G52" s="262">
        <f t="shared" si="0"/>
        <v>0</v>
      </c>
      <c r="H52" s="263"/>
      <c r="I52" s="39"/>
      <c r="J52" s="27"/>
    </row>
    <row r="53" spans="1:10" s="6" customFormat="1" ht="15">
      <c r="A53" s="149"/>
      <c r="B53" s="75" t="s">
        <v>49</v>
      </c>
      <c r="C53" s="20" t="s">
        <v>50</v>
      </c>
      <c r="D53" s="51" t="s">
        <v>282</v>
      </c>
      <c r="E53" s="79">
        <v>5652020</v>
      </c>
      <c r="F53" s="79">
        <f aca="true" t="shared" si="5" ref="F53:F60">ROUND(E53*1.2/10,0)*10</f>
        <v>6782420</v>
      </c>
      <c r="G53" s="79">
        <f t="shared" si="0"/>
        <v>5793320</v>
      </c>
      <c r="H53" s="150">
        <f aca="true" t="shared" si="6" ref="H53:H60">ROUND(G53*1.2/10,0)*10</f>
        <v>6951980</v>
      </c>
      <c r="I53" s="39"/>
      <c r="J53" s="27"/>
    </row>
    <row r="54" spans="1:10" s="6" customFormat="1" ht="15">
      <c r="A54" s="149"/>
      <c r="B54" s="75" t="s">
        <v>48</v>
      </c>
      <c r="C54" s="20" t="s">
        <v>14</v>
      </c>
      <c r="D54" s="50" t="s">
        <v>283</v>
      </c>
      <c r="E54" s="79">
        <v>2828480</v>
      </c>
      <c r="F54" s="79">
        <f t="shared" si="5"/>
        <v>3394180</v>
      </c>
      <c r="G54" s="79">
        <f t="shared" si="0"/>
        <v>2899190</v>
      </c>
      <c r="H54" s="150">
        <f t="shared" si="6"/>
        <v>3479030</v>
      </c>
      <c r="I54" s="39"/>
      <c r="J54" s="27"/>
    </row>
    <row r="55" spans="1:10" s="6" customFormat="1" ht="15">
      <c r="A55" s="149"/>
      <c r="B55" s="76" t="s">
        <v>53</v>
      </c>
      <c r="C55" s="20" t="s">
        <v>50</v>
      </c>
      <c r="D55" s="51" t="s">
        <v>287</v>
      </c>
      <c r="E55" s="79">
        <v>3286100</v>
      </c>
      <c r="F55" s="79">
        <f t="shared" si="5"/>
        <v>3943320</v>
      </c>
      <c r="G55" s="79">
        <f t="shared" si="0"/>
        <v>3368250</v>
      </c>
      <c r="H55" s="150">
        <f t="shared" si="6"/>
        <v>4041900</v>
      </c>
      <c r="I55" s="39"/>
      <c r="J55" s="27"/>
    </row>
    <row r="56" spans="1:10" s="6" customFormat="1" ht="15">
      <c r="A56" s="149"/>
      <c r="B56" s="76" t="s">
        <v>51</v>
      </c>
      <c r="C56" s="58" t="s">
        <v>319</v>
      </c>
      <c r="D56" s="50" t="s">
        <v>284</v>
      </c>
      <c r="E56" s="79">
        <v>1619140</v>
      </c>
      <c r="F56" s="79">
        <f t="shared" si="5"/>
        <v>1942970</v>
      </c>
      <c r="G56" s="79">
        <f t="shared" si="0"/>
        <v>1659620</v>
      </c>
      <c r="H56" s="150">
        <f t="shared" si="6"/>
        <v>1991540</v>
      </c>
      <c r="I56" s="39"/>
      <c r="J56" s="27"/>
    </row>
    <row r="57" spans="1:10" s="6" customFormat="1" ht="15">
      <c r="A57" s="149"/>
      <c r="B57" s="31" t="s">
        <v>171</v>
      </c>
      <c r="C57" s="58" t="s">
        <v>319</v>
      </c>
      <c r="D57" s="51" t="s">
        <v>285</v>
      </c>
      <c r="E57" s="79">
        <v>1563820</v>
      </c>
      <c r="F57" s="79">
        <f t="shared" si="5"/>
        <v>1876580</v>
      </c>
      <c r="G57" s="79">
        <f t="shared" si="0"/>
        <v>1602920</v>
      </c>
      <c r="H57" s="150">
        <f t="shared" si="6"/>
        <v>1923500</v>
      </c>
      <c r="I57" s="39"/>
      <c r="J57" s="27"/>
    </row>
    <row r="58" spans="1:10" s="6" customFormat="1" ht="15">
      <c r="A58" s="149"/>
      <c r="B58" s="76" t="s">
        <v>52</v>
      </c>
      <c r="C58" s="58" t="s">
        <v>319</v>
      </c>
      <c r="D58" s="50" t="s">
        <v>286</v>
      </c>
      <c r="E58" s="79">
        <v>1744570</v>
      </c>
      <c r="F58" s="79">
        <f t="shared" si="5"/>
        <v>2093480</v>
      </c>
      <c r="G58" s="79">
        <f t="shared" si="0"/>
        <v>1788180</v>
      </c>
      <c r="H58" s="150">
        <f t="shared" si="6"/>
        <v>2145820</v>
      </c>
      <c r="I58" s="39"/>
      <c r="J58" s="27"/>
    </row>
    <row r="59" spans="1:10" s="6" customFormat="1" ht="15.75" thickBot="1">
      <c r="A59" s="151"/>
      <c r="B59" s="167" t="s">
        <v>54</v>
      </c>
      <c r="C59" s="103" t="s">
        <v>319</v>
      </c>
      <c r="D59" s="94" t="s">
        <v>288</v>
      </c>
      <c r="E59" s="153">
        <v>251360</v>
      </c>
      <c r="F59" s="153">
        <f t="shared" si="5"/>
        <v>301630</v>
      </c>
      <c r="G59" s="153">
        <f t="shared" si="0"/>
        <v>257640</v>
      </c>
      <c r="H59" s="154">
        <f t="shared" si="6"/>
        <v>309170</v>
      </c>
      <c r="I59" s="39"/>
      <c r="J59" s="27"/>
    </row>
    <row r="60" spans="1:10" s="6" customFormat="1" ht="15.75" thickBot="1">
      <c r="A60" s="162"/>
      <c r="B60" s="163" t="s">
        <v>172</v>
      </c>
      <c r="C60" s="164" t="s">
        <v>319</v>
      </c>
      <c r="D60" s="165" t="s">
        <v>216</v>
      </c>
      <c r="E60" s="166">
        <v>412760</v>
      </c>
      <c r="F60" s="166">
        <f t="shared" si="5"/>
        <v>495310</v>
      </c>
      <c r="G60" s="166">
        <f t="shared" si="0"/>
        <v>423080</v>
      </c>
      <c r="H60" s="166">
        <f t="shared" si="6"/>
        <v>507700</v>
      </c>
      <c r="I60" s="39"/>
      <c r="J60" s="27"/>
    </row>
    <row r="61" spans="1:10" s="6" customFormat="1" ht="15">
      <c r="A61" s="267">
        <v>31</v>
      </c>
      <c r="B61" s="254" t="s">
        <v>55</v>
      </c>
      <c r="C61" s="266"/>
      <c r="D61" s="247"/>
      <c r="E61" s="262"/>
      <c r="F61" s="262"/>
      <c r="G61" s="262">
        <f t="shared" si="0"/>
        <v>0</v>
      </c>
      <c r="H61" s="263"/>
      <c r="I61" s="39"/>
      <c r="J61" s="27"/>
    </row>
    <row r="62" spans="1:10" s="6" customFormat="1" ht="15">
      <c r="A62" s="157"/>
      <c r="B62" s="76" t="s">
        <v>59</v>
      </c>
      <c r="C62" s="58" t="s">
        <v>14</v>
      </c>
      <c r="D62" s="50" t="s">
        <v>289</v>
      </c>
      <c r="E62" s="79">
        <v>5359000</v>
      </c>
      <c r="F62" s="79">
        <f>ROUND(E62*1.2/10,0)*10</f>
        <v>6430800</v>
      </c>
      <c r="G62" s="79">
        <f t="shared" si="0"/>
        <v>5492980</v>
      </c>
      <c r="H62" s="150">
        <f>ROUND(G62*1.2/10,0)*10</f>
        <v>6591580</v>
      </c>
      <c r="I62" s="39"/>
      <c r="J62" s="27"/>
    </row>
    <row r="63" spans="1:10" s="6" customFormat="1" ht="15">
      <c r="A63" s="157"/>
      <c r="B63" s="22" t="s">
        <v>56</v>
      </c>
      <c r="C63" s="58" t="s">
        <v>14</v>
      </c>
      <c r="D63" s="51" t="s">
        <v>290</v>
      </c>
      <c r="E63" s="79">
        <v>2404670</v>
      </c>
      <c r="F63" s="79">
        <f>ROUND(E63*1.2/10,0)*10</f>
        <v>2885600</v>
      </c>
      <c r="G63" s="79">
        <f t="shared" si="0"/>
        <v>2464790</v>
      </c>
      <c r="H63" s="150">
        <f>ROUND(G63*1.2/10,0)*10</f>
        <v>2957750</v>
      </c>
      <c r="I63" s="39"/>
      <c r="J63" s="27"/>
    </row>
    <row r="64" spans="1:10" s="6" customFormat="1" ht="15">
      <c r="A64" s="157"/>
      <c r="B64" s="22" t="s">
        <v>57</v>
      </c>
      <c r="C64" s="58" t="s">
        <v>14</v>
      </c>
      <c r="D64" s="50" t="s">
        <v>291</v>
      </c>
      <c r="E64" s="79">
        <v>2322340</v>
      </c>
      <c r="F64" s="79">
        <f>ROUND(E64*1.2/10,0)*10</f>
        <v>2786810</v>
      </c>
      <c r="G64" s="79">
        <f t="shared" si="0"/>
        <v>2380400</v>
      </c>
      <c r="H64" s="150">
        <f>ROUND(G64*1.2/10,0)*10</f>
        <v>2856480</v>
      </c>
      <c r="I64" s="39"/>
      <c r="J64" s="27"/>
    </row>
    <row r="65" spans="1:10" s="6" customFormat="1" ht="15.75" thickBot="1">
      <c r="A65" s="178"/>
      <c r="B65" s="138" t="s">
        <v>58</v>
      </c>
      <c r="C65" s="139" t="s">
        <v>14</v>
      </c>
      <c r="D65" s="155" t="s">
        <v>292</v>
      </c>
      <c r="E65" s="141">
        <v>371880</v>
      </c>
      <c r="F65" s="141">
        <f>ROUND(E65*1.2/10,0)*10</f>
        <v>446260</v>
      </c>
      <c r="G65" s="141">
        <f t="shared" si="0"/>
        <v>381180</v>
      </c>
      <c r="H65" s="179">
        <f>ROUND(G65*1.2/10,0)*10</f>
        <v>457420</v>
      </c>
      <c r="I65" s="39"/>
      <c r="J65" s="27"/>
    </row>
    <row r="66" spans="1:10" s="6" customFormat="1" ht="15">
      <c r="A66" s="259">
        <v>32</v>
      </c>
      <c r="B66" s="269" t="s">
        <v>60</v>
      </c>
      <c r="C66" s="261" t="s">
        <v>14</v>
      </c>
      <c r="D66" s="251"/>
      <c r="E66" s="262"/>
      <c r="F66" s="262"/>
      <c r="G66" s="262">
        <f t="shared" si="0"/>
        <v>0</v>
      </c>
      <c r="H66" s="263"/>
      <c r="I66" s="39"/>
      <c r="J66" s="27"/>
    </row>
    <row r="67" spans="1:10" s="6" customFormat="1" ht="15">
      <c r="A67" s="149"/>
      <c r="B67" s="22" t="s">
        <v>61</v>
      </c>
      <c r="C67" s="58" t="s">
        <v>14</v>
      </c>
      <c r="D67" s="51" t="s">
        <v>241</v>
      </c>
      <c r="E67" s="79">
        <v>999200</v>
      </c>
      <c r="F67" s="79">
        <f aca="true" t="shared" si="7" ref="F67:F79">ROUND(E67*1.2/10,0)*10</f>
        <v>1199040</v>
      </c>
      <c r="G67" s="79">
        <f t="shared" si="0"/>
        <v>1024180</v>
      </c>
      <c r="H67" s="150">
        <f aca="true" t="shared" si="8" ref="H67:H79">ROUND(G67*1.2/10,0)*10</f>
        <v>1229020</v>
      </c>
      <c r="I67" s="39"/>
      <c r="J67" s="27"/>
    </row>
    <row r="68" spans="1:10" s="6" customFormat="1" ht="15">
      <c r="A68" s="149"/>
      <c r="B68" s="22" t="s">
        <v>62</v>
      </c>
      <c r="C68" s="58" t="s">
        <v>14</v>
      </c>
      <c r="D68" s="50" t="s">
        <v>242</v>
      </c>
      <c r="E68" s="79">
        <v>1342640</v>
      </c>
      <c r="F68" s="79">
        <f t="shared" si="7"/>
        <v>1611170</v>
      </c>
      <c r="G68" s="79">
        <f t="shared" si="0"/>
        <v>1376210</v>
      </c>
      <c r="H68" s="150">
        <f t="shared" si="8"/>
        <v>1651450</v>
      </c>
      <c r="I68" s="39"/>
      <c r="J68" s="27"/>
    </row>
    <row r="69" spans="1:10" s="6" customFormat="1" ht="15">
      <c r="A69" s="149"/>
      <c r="B69" s="22" t="s">
        <v>63</v>
      </c>
      <c r="C69" s="58" t="s">
        <v>14</v>
      </c>
      <c r="D69" s="51" t="s">
        <v>243</v>
      </c>
      <c r="E69" s="79">
        <v>883980</v>
      </c>
      <c r="F69" s="79">
        <f t="shared" si="7"/>
        <v>1060780</v>
      </c>
      <c r="G69" s="79">
        <f t="shared" si="0"/>
        <v>906080</v>
      </c>
      <c r="H69" s="150">
        <f t="shared" si="8"/>
        <v>1087300</v>
      </c>
      <c r="I69" s="39"/>
      <c r="J69" s="27"/>
    </row>
    <row r="70" spans="1:10" s="6" customFormat="1" ht="15">
      <c r="A70" s="149"/>
      <c r="B70" s="22" t="s">
        <v>64</v>
      </c>
      <c r="C70" s="58" t="s">
        <v>14</v>
      </c>
      <c r="D70" s="50" t="s">
        <v>244</v>
      </c>
      <c r="E70" s="79">
        <v>1379380</v>
      </c>
      <c r="F70" s="79">
        <f t="shared" si="7"/>
        <v>1655260</v>
      </c>
      <c r="G70" s="79">
        <f t="shared" si="0"/>
        <v>1413860</v>
      </c>
      <c r="H70" s="150">
        <f t="shared" si="8"/>
        <v>1696630</v>
      </c>
      <c r="I70" s="39"/>
      <c r="J70" s="27"/>
    </row>
    <row r="71" spans="1:10" s="6" customFormat="1" ht="16.5">
      <c r="A71" s="159"/>
      <c r="B71" s="22" t="s">
        <v>68</v>
      </c>
      <c r="C71" s="58" t="s">
        <v>14</v>
      </c>
      <c r="D71" s="51" t="s">
        <v>248</v>
      </c>
      <c r="E71" s="79">
        <v>2130900</v>
      </c>
      <c r="F71" s="79">
        <f t="shared" si="7"/>
        <v>2557080</v>
      </c>
      <c r="G71" s="79">
        <f t="shared" si="0"/>
        <v>2184170</v>
      </c>
      <c r="H71" s="150">
        <f t="shared" si="8"/>
        <v>2621000</v>
      </c>
      <c r="I71" s="39"/>
      <c r="J71" s="27"/>
    </row>
    <row r="72" spans="1:10" s="6" customFormat="1" ht="15">
      <c r="A72" s="149"/>
      <c r="B72" s="22" t="s">
        <v>69</v>
      </c>
      <c r="C72" s="58" t="s">
        <v>14</v>
      </c>
      <c r="D72" s="50" t="s">
        <v>249</v>
      </c>
      <c r="E72" s="79">
        <v>2863330</v>
      </c>
      <c r="F72" s="79">
        <f t="shared" si="7"/>
        <v>3436000</v>
      </c>
      <c r="G72" s="79">
        <f t="shared" si="0"/>
        <v>2934910</v>
      </c>
      <c r="H72" s="150">
        <f t="shared" si="8"/>
        <v>3521890</v>
      </c>
      <c r="I72" s="39"/>
      <c r="J72" s="27"/>
    </row>
    <row r="73" spans="1:10" s="6" customFormat="1" ht="16.5">
      <c r="A73" s="159"/>
      <c r="B73" s="22" t="s">
        <v>67</v>
      </c>
      <c r="C73" s="58" t="s">
        <v>14</v>
      </c>
      <c r="D73" s="51" t="s">
        <v>247</v>
      </c>
      <c r="E73" s="79">
        <v>1151280</v>
      </c>
      <c r="F73" s="79">
        <f t="shared" si="7"/>
        <v>1381540</v>
      </c>
      <c r="G73" s="79">
        <f t="shared" si="0"/>
        <v>1180060</v>
      </c>
      <c r="H73" s="150">
        <f t="shared" si="8"/>
        <v>1416070</v>
      </c>
      <c r="I73" s="39"/>
      <c r="J73" s="27"/>
    </row>
    <row r="74" spans="1:10" s="6" customFormat="1" ht="16.5">
      <c r="A74" s="159"/>
      <c r="B74" s="22" t="s">
        <v>66</v>
      </c>
      <c r="C74" s="58" t="s">
        <v>14</v>
      </c>
      <c r="D74" s="50" t="s">
        <v>246</v>
      </c>
      <c r="E74" s="79">
        <v>754010</v>
      </c>
      <c r="F74" s="79">
        <f t="shared" si="7"/>
        <v>904810</v>
      </c>
      <c r="G74" s="79">
        <f t="shared" si="0"/>
        <v>772860</v>
      </c>
      <c r="H74" s="150">
        <f t="shared" si="8"/>
        <v>927430</v>
      </c>
      <c r="I74" s="39"/>
      <c r="J74" s="27"/>
    </row>
    <row r="75" spans="1:10" s="6" customFormat="1" ht="15">
      <c r="A75" s="149"/>
      <c r="B75" s="22" t="s">
        <v>72</v>
      </c>
      <c r="C75" s="58" t="s">
        <v>14</v>
      </c>
      <c r="D75" s="51" t="s">
        <v>252</v>
      </c>
      <c r="E75" s="79">
        <v>1489930</v>
      </c>
      <c r="F75" s="79">
        <f t="shared" si="7"/>
        <v>1787920</v>
      </c>
      <c r="G75" s="79">
        <f t="shared" si="0"/>
        <v>1527180</v>
      </c>
      <c r="H75" s="150">
        <f t="shared" si="8"/>
        <v>1832620</v>
      </c>
      <c r="I75" s="39"/>
      <c r="J75" s="27"/>
    </row>
    <row r="76" spans="1:10" s="6" customFormat="1" ht="15">
      <c r="A76" s="149"/>
      <c r="B76" s="22" t="s">
        <v>70</v>
      </c>
      <c r="C76" s="58" t="s">
        <v>14</v>
      </c>
      <c r="D76" s="50" t="s">
        <v>250</v>
      </c>
      <c r="E76" s="79">
        <v>1277240</v>
      </c>
      <c r="F76" s="79">
        <f t="shared" si="7"/>
        <v>1532690</v>
      </c>
      <c r="G76" s="79">
        <f aca="true" t="shared" si="9" ref="G76:G138">ROUND(E76*1.025/10,0)*10</f>
        <v>1309170</v>
      </c>
      <c r="H76" s="150">
        <f t="shared" si="8"/>
        <v>1571000</v>
      </c>
      <c r="I76" s="39"/>
      <c r="J76" s="27"/>
    </row>
    <row r="77" spans="1:10" s="6" customFormat="1" ht="15">
      <c r="A77" s="149"/>
      <c r="B77" s="22" t="s">
        <v>71</v>
      </c>
      <c r="C77" s="58" t="s">
        <v>14</v>
      </c>
      <c r="D77" s="51" t="s">
        <v>251</v>
      </c>
      <c r="E77" s="79">
        <v>1528400</v>
      </c>
      <c r="F77" s="79">
        <f t="shared" si="7"/>
        <v>1834080</v>
      </c>
      <c r="G77" s="79">
        <f t="shared" si="9"/>
        <v>1566610</v>
      </c>
      <c r="H77" s="150">
        <f t="shared" si="8"/>
        <v>1879930</v>
      </c>
      <c r="I77" s="39"/>
      <c r="J77" s="27"/>
    </row>
    <row r="78" spans="1:10" s="6" customFormat="1" ht="15">
      <c r="A78" s="149"/>
      <c r="B78" s="22" t="s">
        <v>73</v>
      </c>
      <c r="C78" s="58" t="s">
        <v>14</v>
      </c>
      <c r="D78" s="50" t="s">
        <v>253</v>
      </c>
      <c r="E78" s="79">
        <v>272250</v>
      </c>
      <c r="F78" s="79">
        <f t="shared" si="7"/>
        <v>326700</v>
      </c>
      <c r="G78" s="79">
        <f t="shared" si="9"/>
        <v>279060</v>
      </c>
      <c r="H78" s="150">
        <f t="shared" si="8"/>
        <v>334870</v>
      </c>
      <c r="I78" s="39"/>
      <c r="J78" s="27"/>
    </row>
    <row r="79" spans="1:10" s="6" customFormat="1" ht="15.75" thickBot="1">
      <c r="A79" s="151"/>
      <c r="B79" s="152" t="s">
        <v>65</v>
      </c>
      <c r="C79" s="103" t="s">
        <v>319</v>
      </c>
      <c r="D79" s="94" t="s">
        <v>245</v>
      </c>
      <c r="E79" s="153">
        <v>176890</v>
      </c>
      <c r="F79" s="153">
        <f t="shared" si="7"/>
        <v>212270</v>
      </c>
      <c r="G79" s="153">
        <f t="shared" si="9"/>
        <v>181310</v>
      </c>
      <c r="H79" s="154">
        <f t="shared" si="8"/>
        <v>217570</v>
      </c>
      <c r="I79" s="39"/>
      <c r="J79" s="27"/>
    </row>
    <row r="80" spans="1:10" s="6" customFormat="1" ht="15">
      <c r="A80" s="180">
        <v>34</v>
      </c>
      <c r="B80" s="143" t="s">
        <v>44</v>
      </c>
      <c r="C80" s="97" t="s">
        <v>319</v>
      </c>
      <c r="D80" s="98" t="s">
        <v>301</v>
      </c>
      <c r="E80" s="144">
        <v>1786930</v>
      </c>
      <c r="F80" s="144">
        <f>ROUND(E80*1.2/10,0)*10</f>
        <v>2144320</v>
      </c>
      <c r="G80" s="144">
        <f t="shared" si="9"/>
        <v>1831600</v>
      </c>
      <c r="H80" s="181">
        <f>ROUND(G80*1.2/10,0)*10</f>
        <v>2197920</v>
      </c>
      <c r="I80" s="39"/>
      <c r="J80" s="27"/>
    </row>
    <row r="81" spans="1:9" ht="15">
      <c r="A81" s="157">
        <v>35</v>
      </c>
      <c r="B81" s="22" t="s">
        <v>45</v>
      </c>
      <c r="C81" s="58" t="s">
        <v>319</v>
      </c>
      <c r="D81" s="51" t="s">
        <v>302</v>
      </c>
      <c r="E81" s="79">
        <v>739850</v>
      </c>
      <c r="F81" s="79">
        <f>ROUND(E81*1.2/10,0)*10</f>
        <v>887820</v>
      </c>
      <c r="G81" s="79">
        <f t="shared" si="9"/>
        <v>758350</v>
      </c>
      <c r="H81" s="150">
        <f>ROUND(G81*1.2/10,0)*10</f>
        <v>910020</v>
      </c>
      <c r="I81" s="38"/>
    </row>
    <row r="82" spans="1:10" s="6" customFormat="1" ht="15.75" thickBot="1">
      <c r="A82" s="158">
        <v>36</v>
      </c>
      <c r="B82" s="152" t="s">
        <v>46</v>
      </c>
      <c r="C82" s="103" t="s">
        <v>319</v>
      </c>
      <c r="D82" s="109" t="s">
        <v>260</v>
      </c>
      <c r="E82" s="153">
        <v>632320</v>
      </c>
      <c r="F82" s="153">
        <f>ROUND(E82*1.2/10,0)*10</f>
        <v>758780</v>
      </c>
      <c r="G82" s="153">
        <f t="shared" si="9"/>
        <v>648130</v>
      </c>
      <c r="H82" s="154">
        <f>ROUND(G82*1.2/10,0)*10</f>
        <v>777760</v>
      </c>
      <c r="I82" s="39"/>
      <c r="J82" s="27"/>
    </row>
    <row r="83" spans="1:8" ht="14.25">
      <c r="A83" s="259">
        <v>37</v>
      </c>
      <c r="B83" s="260" t="s">
        <v>74</v>
      </c>
      <c r="C83" s="261" t="s">
        <v>319</v>
      </c>
      <c r="D83" s="247"/>
      <c r="E83" s="262"/>
      <c r="F83" s="262">
        <f aca="true" t="shared" si="10" ref="F83:F139">ROUND(E83*1.2/10,0)*10</f>
        <v>0</v>
      </c>
      <c r="G83" s="262">
        <f t="shared" si="9"/>
        <v>0</v>
      </c>
      <c r="H83" s="263">
        <f aca="true" t="shared" si="11" ref="H83:H139">ROUND(G83*1.2/10,0)*10</f>
        <v>0</v>
      </c>
    </row>
    <row r="84" spans="1:8" ht="14.25">
      <c r="A84" s="149"/>
      <c r="B84" s="22" t="s">
        <v>75</v>
      </c>
      <c r="C84" s="58" t="s">
        <v>319</v>
      </c>
      <c r="D84" s="50" t="s">
        <v>254</v>
      </c>
      <c r="E84" s="79">
        <v>1325210</v>
      </c>
      <c r="F84" s="79">
        <f t="shared" si="10"/>
        <v>1590250</v>
      </c>
      <c r="G84" s="79">
        <f t="shared" si="9"/>
        <v>1358340</v>
      </c>
      <c r="H84" s="150">
        <f t="shared" si="11"/>
        <v>1630010</v>
      </c>
    </row>
    <row r="85" spans="1:8" ht="14.25">
      <c r="A85" s="149"/>
      <c r="B85" s="22" t="s">
        <v>79</v>
      </c>
      <c r="C85" s="58" t="s">
        <v>319</v>
      </c>
      <c r="D85" s="51" t="s">
        <v>303</v>
      </c>
      <c r="E85" s="79">
        <v>697390</v>
      </c>
      <c r="F85" s="79">
        <f t="shared" si="10"/>
        <v>836870</v>
      </c>
      <c r="G85" s="79">
        <f t="shared" si="9"/>
        <v>714820</v>
      </c>
      <c r="H85" s="150">
        <f t="shared" si="11"/>
        <v>857780</v>
      </c>
    </row>
    <row r="86" spans="1:8" ht="14.25">
      <c r="A86" s="149"/>
      <c r="B86" s="22" t="s">
        <v>76</v>
      </c>
      <c r="C86" s="58" t="s">
        <v>319</v>
      </c>
      <c r="D86" s="50" t="s">
        <v>255</v>
      </c>
      <c r="E86" s="79">
        <v>880670</v>
      </c>
      <c r="F86" s="79">
        <f t="shared" si="10"/>
        <v>1056800</v>
      </c>
      <c r="G86" s="79">
        <f t="shared" si="9"/>
        <v>902690</v>
      </c>
      <c r="H86" s="150">
        <f t="shared" si="11"/>
        <v>1083230</v>
      </c>
    </row>
    <row r="87" spans="1:8" ht="14.25">
      <c r="A87" s="149"/>
      <c r="B87" s="22" t="s">
        <v>77</v>
      </c>
      <c r="C87" s="58" t="s">
        <v>319</v>
      </c>
      <c r="D87" s="51" t="s">
        <v>256</v>
      </c>
      <c r="E87" s="79">
        <v>662860</v>
      </c>
      <c r="F87" s="79">
        <f t="shared" si="10"/>
        <v>795430</v>
      </c>
      <c r="G87" s="79">
        <f t="shared" si="9"/>
        <v>679430</v>
      </c>
      <c r="H87" s="150">
        <f t="shared" si="11"/>
        <v>815320</v>
      </c>
    </row>
    <row r="88" spans="1:8" ht="15" thickBot="1">
      <c r="A88" s="151"/>
      <c r="B88" s="152" t="s">
        <v>78</v>
      </c>
      <c r="C88" s="103" t="s">
        <v>319</v>
      </c>
      <c r="D88" s="109" t="s">
        <v>257</v>
      </c>
      <c r="E88" s="153">
        <v>492360</v>
      </c>
      <c r="F88" s="153">
        <f t="shared" si="10"/>
        <v>590830</v>
      </c>
      <c r="G88" s="153">
        <f t="shared" si="9"/>
        <v>504670</v>
      </c>
      <c r="H88" s="154">
        <f t="shared" si="11"/>
        <v>605600</v>
      </c>
    </row>
    <row r="89" spans="1:8" ht="14.25">
      <c r="A89" s="259">
        <v>38</v>
      </c>
      <c r="B89" s="260" t="s">
        <v>80</v>
      </c>
      <c r="C89" s="261" t="s">
        <v>319</v>
      </c>
      <c r="D89" s="247"/>
      <c r="E89" s="262"/>
      <c r="F89" s="262">
        <f t="shared" si="10"/>
        <v>0</v>
      </c>
      <c r="G89" s="262">
        <f t="shared" si="9"/>
        <v>0</v>
      </c>
      <c r="H89" s="263">
        <f t="shared" si="11"/>
        <v>0</v>
      </c>
    </row>
    <row r="90" spans="1:8" ht="14.25">
      <c r="A90" s="149"/>
      <c r="B90" s="22" t="s">
        <v>82</v>
      </c>
      <c r="C90" s="58" t="s">
        <v>319</v>
      </c>
      <c r="D90" s="50" t="s">
        <v>264</v>
      </c>
      <c r="E90" s="79">
        <v>1041490</v>
      </c>
      <c r="F90" s="79">
        <f t="shared" si="10"/>
        <v>1249790</v>
      </c>
      <c r="G90" s="79">
        <f t="shared" si="9"/>
        <v>1067530</v>
      </c>
      <c r="H90" s="150">
        <f t="shared" si="11"/>
        <v>1281040</v>
      </c>
    </row>
    <row r="91" spans="1:8" ht="14.25">
      <c r="A91" s="149"/>
      <c r="B91" s="22" t="s">
        <v>81</v>
      </c>
      <c r="C91" s="58" t="s">
        <v>319</v>
      </c>
      <c r="D91" s="51" t="s">
        <v>263</v>
      </c>
      <c r="E91" s="79">
        <v>915040</v>
      </c>
      <c r="F91" s="79">
        <f t="shared" si="10"/>
        <v>1098050</v>
      </c>
      <c r="G91" s="79">
        <f t="shared" si="9"/>
        <v>937920</v>
      </c>
      <c r="H91" s="150">
        <f t="shared" si="11"/>
        <v>1125500</v>
      </c>
    </row>
    <row r="92" spans="1:8" ht="14.25">
      <c r="A92" s="149"/>
      <c r="B92" s="22" t="s">
        <v>83</v>
      </c>
      <c r="C92" s="58" t="s">
        <v>319</v>
      </c>
      <c r="D92" s="50" t="s">
        <v>265</v>
      </c>
      <c r="E92" s="79">
        <v>706190</v>
      </c>
      <c r="F92" s="79">
        <f t="shared" si="10"/>
        <v>847430</v>
      </c>
      <c r="G92" s="79">
        <f t="shared" si="9"/>
        <v>723840</v>
      </c>
      <c r="H92" s="150">
        <f t="shared" si="11"/>
        <v>868610</v>
      </c>
    </row>
    <row r="93" spans="1:8" ht="14.25">
      <c r="A93" s="149"/>
      <c r="B93" s="22" t="s">
        <v>84</v>
      </c>
      <c r="C93" s="58" t="s">
        <v>319</v>
      </c>
      <c r="D93" s="51" t="s">
        <v>266</v>
      </c>
      <c r="E93" s="79">
        <v>506680</v>
      </c>
      <c r="F93" s="79">
        <f t="shared" si="10"/>
        <v>608020</v>
      </c>
      <c r="G93" s="79">
        <f t="shared" si="9"/>
        <v>519350</v>
      </c>
      <c r="H93" s="150">
        <f t="shared" si="11"/>
        <v>623220</v>
      </c>
    </row>
    <row r="94" spans="1:8" ht="14.25">
      <c r="A94" s="149"/>
      <c r="B94" s="22" t="s">
        <v>85</v>
      </c>
      <c r="C94" s="58" t="s">
        <v>319</v>
      </c>
      <c r="D94" s="50" t="s">
        <v>304</v>
      </c>
      <c r="E94" s="79">
        <v>427970</v>
      </c>
      <c r="F94" s="79">
        <f t="shared" si="10"/>
        <v>513560</v>
      </c>
      <c r="G94" s="79">
        <f t="shared" si="9"/>
        <v>438670</v>
      </c>
      <c r="H94" s="150">
        <f t="shared" si="11"/>
        <v>526400</v>
      </c>
    </row>
    <row r="95" spans="1:8" ht="15" thickBot="1">
      <c r="A95" s="151"/>
      <c r="B95" s="152" t="s">
        <v>86</v>
      </c>
      <c r="C95" s="103" t="s">
        <v>319</v>
      </c>
      <c r="D95" s="94" t="s">
        <v>305</v>
      </c>
      <c r="E95" s="153">
        <v>89850</v>
      </c>
      <c r="F95" s="153">
        <f t="shared" si="10"/>
        <v>107820</v>
      </c>
      <c r="G95" s="153">
        <f t="shared" si="9"/>
        <v>92100</v>
      </c>
      <c r="H95" s="154">
        <f t="shared" si="11"/>
        <v>110520</v>
      </c>
    </row>
    <row r="96" spans="1:8" ht="14.25">
      <c r="A96" s="259">
        <v>39</v>
      </c>
      <c r="B96" s="260" t="s">
        <v>87</v>
      </c>
      <c r="C96" s="261" t="s">
        <v>319</v>
      </c>
      <c r="D96" s="251"/>
      <c r="E96" s="262"/>
      <c r="F96" s="262">
        <f t="shared" si="10"/>
        <v>0</v>
      </c>
      <c r="G96" s="262">
        <f t="shared" si="9"/>
        <v>0</v>
      </c>
      <c r="H96" s="263">
        <f t="shared" si="11"/>
        <v>0</v>
      </c>
    </row>
    <row r="97" spans="1:8" ht="14.25">
      <c r="A97" s="149"/>
      <c r="B97" s="22" t="s">
        <v>88</v>
      </c>
      <c r="C97" s="58" t="s">
        <v>319</v>
      </c>
      <c r="D97" s="51" t="s">
        <v>258</v>
      </c>
      <c r="E97" s="79">
        <v>607110</v>
      </c>
      <c r="F97" s="79">
        <f t="shared" si="10"/>
        <v>728530</v>
      </c>
      <c r="G97" s="79">
        <f t="shared" si="9"/>
        <v>622290</v>
      </c>
      <c r="H97" s="150">
        <f t="shared" si="11"/>
        <v>746750</v>
      </c>
    </row>
    <row r="98" spans="1:8" ht="14.25">
      <c r="A98" s="149"/>
      <c r="B98" s="22" t="s">
        <v>89</v>
      </c>
      <c r="C98" s="58" t="s">
        <v>319</v>
      </c>
      <c r="D98" s="50" t="s">
        <v>259</v>
      </c>
      <c r="E98" s="79">
        <v>596790</v>
      </c>
      <c r="F98" s="79">
        <f t="shared" si="10"/>
        <v>716150</v>
      </c>
      <c r="G98" s="79">
        <f t="shared" si="9"/>
        <v>611710</v>
      </c>
      <c r="H98" s="150">
        <f t="shared" si="11"/>
        <v>734050</v>
      </c>
    </row>
    <row r="99" spans="1:8" ht="14.25">
      <c r="A99" s="149"/>
      <c r="B99" s="22" t="s">
        <v>90</v>
      </c>
      <c r="C99" s="58" t="s">
        <v>319</v>
      </c>
      <c r="D99" s="51" t="s">
        <v>261</v>
      </c>
      <c r="E99" s="79">
        <v>759590</v>
      </c>
      <c r="F99" s="79">
        <f t="shared" si="10"/>
        <v>911510</v>
      </c>
      <c r="G99" s="79">
        <f t="shared" si="9"/>
        <v>778580</v>
      </c>
      <c r="H99" s="150">
        <f t="shared" si="11"/>
        <v>934300</v>
      </c>
    </row>
    <row r="100" spans="1:8" ht="14.25">
      <c r="A100" s="149"/>
      <c r="B100" s="22" t="s">
        <v>91</v>
      </c>
      <c r="C100" s="58" t="s">
        <v>319</v>
      </c>
      <c r="D100" s="50" t="s">
        <v>262</v>
      </c>
      <c r="E100" s="79">
        <v>739170</v>
      </c>
      <c r="F100" s="79">
        <f t="shared" si="10"/>
        <v>887000</v>
      </c>
      <c r="G100" s="79">
        <f t="shared" si="9"/>
        <v>757650</v>
      </c>
      <c r="H100" s="150">
        <f t="shared" si="11"/>
        <v>909180</v>
      </c>
    </row>
    <row r="101" spans="1:8" ht="15" thickBot="1">
      <c r="A101" s="151"/>
      <c r="B101" s="152" t="s">
        <v>92</v>
      </c>
      <c r="C101" s="103" t="s">
        <v>319</v>
      </c>
      <c r="D101" s="94" t="s">
        <v>260</v>
      </c>
      <c r="E101" s="153">
        <v>632320</v>
      </c>
      <c r="F101" s="153">
        <f t="shared" si="10"/>
        <v>758780</v>
      </c>
      <c r="G101" s="153">
        <f t="shared" si="9"/>
        <v>648130</v>
      </c>
      <c r="H101" s="154">
        <f t="shared" si="11"/>
        <v>777760</v>
      </c>
    </row>
    <row r="102" spans="1:8" ht="14.25">
      <c r="A102" s="259">
        <v>40</v>
      </c>
      <c r="B102" s="260" t="s">
        <v>87</v>
      </c>
      <c r="C102" s="261"/>
      <c r="D102" s="251"/>
      <c r="E102" s="262"/>
      <c r="F102" s="262">
        <f t="shared" si="10"/>
        <v>0</v>
      </c>
      <c r="G102" s="262">
        <f t="shared" si="9"/>
        <v>0</v>
      </c>
      <c r="H102" s="263">
        <f t="shared" si="11"/>
        <v>0</v>
      </c>
    </row>
    <row r="103" spans="1:8" ht="14.25">
      <c r="A103" s="149"/>
      <c r="B103" s="22" t="s">
        <v>93</v>
      </c>
      <c r="C103" s="58" t="s">
        <v>319</v>
      </c>
      <c r="D103" s="51" t="s">
        <v>306</v>
      </c>
      <c r="E103" s="79">
        <v>917680</v>
      </c>
      <c r="F103" s="79">
        <f t="shared" si="10"/>
        <v>1101220</v>
      </c>
      <c r="G103" s="79">
        <f t="shared" si="9"/>
        <v>940620</v>
      </c>
      <c r="H103" s="150">
        <f t="shared" si="11"/>
        <v>1128740</v>
      </c>
    </row>
    <row r="104" spans="1:8" ht="14.25">
      <c r="A104" s="149"/>
      <c r="B104" s="22" t="s">
        <v>94</v>
      </c>
      <c r="C104" s="58" t="s">
        <v>319</v>
      </c>
      <c r="D104" s="50" t="s">
        <v>307</v>
      </c>
      <c r="E104" s="79">
        <v>557490</v>
      </c>
      <c r="F104" s="79">
        <f t="shared" si="10"/>
        <v>668990</v>
      </c>
      <c r="G104" s="79">
        <f t="shared" si="9"/>
        <v>571430</v>
      </c>
      <c r="H104" s="150">
        <f t="shared" si="11"/>
        <v>685720</v>
      </c>
    </row>
    <row r="105" spans="1:8" ht="14.25">
      <c r="A105" s="149"/>
      <c r="B105" s="22" t="s">
        <v>95</v>
      </c>
      <c r="C105" s="58" t="s">
        <v>319</v>
      </c>
      <c r="D105" s="51" t="s">
        <v>308</v>
      </c>
      <c r="E105" s="79">
        <v>1694570</v>
      </c>
      <c r="F105" s="79">
        <f t="shared" si="10"/>
        <v>2033480</v>
      </c>
      <c r="G105" s="79">
        <f t="shared" si="9"/>
        <v>1736930</v>
      </c>
      <c r="H105" s="150">
        <f t="shared" si="11"/>
        <v>2084320</v>
      </c>
    </row>
    <row r="106" spans="1:8" ht="14.25">
      <c r="A106" s="149"/>
      <c r="B106" s="22" t="s">
        <v>96</v>
      </c>
      <c r="C106" s="58" t="s">
        <v>319</v>
      </c>
      <c r="D106" s="50" t="s">
        <v>309</v>
      </c>
      <c r="E106" s="79">
        <v>1026190</v>
      </c>
      <c r="F106" s="79">
        <f t="shared" si="10"/>
        <v>1231430</v>
      </c>
      <c r="G106" s="79">
        <f t="shared" si="9"/>
        <v>1051840</v>
      </c>
      <c r="H106" s="150">
        <f t="shared" si="11"/>
        <v>1262210</v>
      </c>
    </row>
    <row r="107" spans="1:8" ht="14.25">
      <c r="A107" s="149"/>
      <c r="B107" s="22" t="s">
        <v>76</v>
      </c>
      <c r="C107" s="58" t="s">
        <v>319</v>
      </c>
      <c r="D107" s="51" t="s">
        <v>255</v>
      </c>
      <c r="E107" s="79">
        <v>880670</v>
      </c>
      <c r="F107" s="79">
        <f t="shared" si="10"/>
        <v>1056800</v>
      </c>
      <c r="G107" s="79">
        <f t="shared" si="9"/>
        <v>902690</v>
      </c>
      <c r="H107" s="150">
        <f t="shared" si="11"/>
        <v>1083230</v>
      </c>
    </row>
    <row r="108" spans="1:8" ht="14.25">
      <c r="A108" s="149"/>
      <c r="B108" s="22" t="s">
        <v>100</v>
      </c>
      <c r="C108" s="58" t="s">
        <v>319</v>
      </c>
      <c r="D108" s="50" t="s">
        <v>310</v>
      </c>
      <c r="E108" s="79">
        <v>1220980</v>
      </c>
      <c r="F108" s="79">
        <f t="shared" si="10"/>
        <v>1465180</v>
      </c>
      <c r="G108" s="79">
        <f t="shared" si="9"/>
        <v>1251500</v>
      </c>
      <c r="H108" s="150">
        <f t="shared" si="11"/>
        <v>1501800</v>
      </c>
    </row>
    <row r="109" spans="1:8" ht="14.25">
      <c r="A109" s="149"/>
      <c r="B109" s="22" t="s">
        <v>97</v>
      </c>
      <c r="C109" s="58" t="s">
        <v>319</v>
      </c>
      <c r="D109" s="51" t="s">
        <v>311</v>
      </c>
      <c r="E109" s="79">
        <v>270120</v>
      </c>
      <c r="F109" s="79">
        <f t="shared" si="10"/>
        <v>324140</v>
      </c>
      <c r="G109" s="79">
        <f t="shared" si="9"/>
        <v>276870</v>
      </c>
      <c r="H109" s="150">
        <f t="shared" si="11"/>
        <v>332240</v>
      </c>
    </row>
    <row r="110" spans="1:8" ht="14.25">
      <c r="A110" s="149"/>
      <c r="B110" s="22" t="s">
        <v>98</v>
      </c>
      <c r="C110" s="58" t="s">
        <v>319</v>
      </c>
      <c r="D110" s="50" t="s">
        <v>312</v>
      </c>
      <c r="E110" s="79">
        <v>239910</v>
      </c>
      <c r="F110" s="79">
        <f t="shared" si="10"/>
        <v>287890</v>
      </c>
      <c r="G110" s="79">
        <f t="shared" si="9"/>
        <v>245910</v>
      </c>
      <c r="H110" s="150">
        <f t="shared" si="11"/>
        <v>295090</v>
      </c>
    </row>
    <row r="111" spans="1:8" ht="15" thickBot="1">
      <c r="A111" s="151"/>
      <c r="B111" s="152" t="s">
        <v>99</v>
      </c>
      <c r="C111" s="103" t="s">
        <v>319</v>
      </c>
      <c r="D111" s="94" t="s">
        <v>313</v>
      </c>
      <c r="E111" s="153">
        <v>435900</v>
      </c>
      <c r="F111" s="153">
        <f t="shared" si="10"/>
        <v>523080</v>
      </c>
      <c r="G111" s="153">
        <f t="shared" si="9"/>
        <v>446800</v>
      </c>
      <c r="H111" s="154">
        <f t="shared" si="11"/>
        <v>536160</v>
      </c>
    </row>
    <row r="112" spans="1:8" ht="14.25">
      <c r="A112" s="259">
        <v>41</v>
      </c>
      <c r="B112" s="260" t="s">
        <v>101</v>
      </c>
      <c r="C112" s="261" t="s">
        <v>14</v>
      </c>
      <c r="D112" s="251"/>
      <c r="E112" s="262"/>
      <c r="F112" s="262">
        <f t="shared" si="10"/>
        <v>0</v>
      </c>
      <c r="G112" s="262">
        <f t="shared" si="9"/>
        <v>0</v>
      </c>
      <c r="H112" s="263">
        <f t="shared" si="11"/>
        <v>0</v>
      </c>
    </row>
    <row r="113" spans="1:8" ht="14.25">
      <c r="A113" s="149"/>
      <c r="B113" s="22" t="s">
        <v>102</v>
      </c>
      <c r="C113" s="58" t="s">
        <v>14</v>
      </c>
      <c r="D113" s="51" t="s">
        <v>267</v>
      </c>
      <c r="E113" s="79">
        <v>1655790</v>
      </c>
      <c r="F113" s="79">
        <f t="shared" si="10"/>
        <v>1986950</v>
      </c>
      <c r="G113" s="79">
        <f t="shared" si="9"/>
        <v>1697180</v>
      </c>
      <c r="H113" s="150">
        <f t="shared" si="11"/>
        <v>2036620</v>
      </c>
    </row>
    <row r="114" spans="1:8" ht="14.25">
      <c r="A114" s="149"/>
      <c r="B114" s="22" t="s">
        <v>103</v>
      </c>
      <c r="C114" s="58" t="s">
        <v>14</v>
      </c>
      <c r="D114" s="50" t="s">
        <v>268</v>
      </c>
      <c r="E114" s="79">
        <v>1327950</v>
      </c>
      <c r="F114" s="79">
        <f t="shared" si="10"/>
        <v>1593540</v>
      </c>
      <c r="G114" s="79">
        <f t="shared" si="9"/>
        <v>1361150</v>
      </c>
      <c r="H114" s="150">
        <f t="shared" si="11"/>
        <v>1633380</v>
      </c>
    </row>
    <row r="115" spans="1:8" ht="14.25">
      <c r="A115" s="149"/>
      <c r="B115" s="22" t="s">
        <v>109</v>
      </c>
      <c r="C115" s="58" t="s">
        <v>14</v>
      </c>
      <c r="D115" s="51" t="s">
        <v>274</v>
      </c>
      <c r="E115" s="79">
        <v>1211410</v>
      </c>
      <c r="F115" s="79">
        <f t="shared" si="10"/>
        <v>1453690</v>
      </c>
      <c r="G115" s="79">
        <f t="shared" si="9"/>
        <v>1241700</v>
      </c>
      <c r="H115" s="150">
        <f t="shared" si="11"/>
        <v>1490040</v>
      </c>
    </row>
    <row r="116" spans="1:8" ht="14.25">
      <c r="A116" s="149"/>
      <c r="B116" s="22" t="s">
        <v>110</v>
      </c>
      <c r="C116" s="58" t="s">
        <v>14</v>
      </c>
      <c r="D116" s="50" t="s">
        <v>275</v>
      </c>
      <c r="E116" s="79">
        <v>1526600</v>
      </c>
      <c r="F116" s="79">
        <f t="shared" si="10"/>
        <v>1831920</v>
      </c>
      <c r="G116" s="79">
        <f t="shared" si="9"/>
        <v>1564770</v>
      </c>
      <c r="H116" s="150">
        <f t="shared" si="11"/>
        <v>1877720</v>
      </c>
    </row>
    <row r="117" spans="1:8" ht="14.25">
      <c r="A117" s="149"/>
      <c r="B117" s="22" t="s">
        <v>104</v>
      </c>
      <c r="C117" s="58" t="s">
        <v>14</v>
      </c>
      <c r="D117" s="51" t="s">
        <v>269</v>
      </c>
      <c r="E117" s="79">
        <v>1732870</v>
      </c>
      <c r="F117" s="79">
        <f t="shared" si="10"/>
        <v>2079440</v>
      </c>
      <c r="G117" s="79">
        <f t="shared" si="9"/>
        <v>1776190</v>
      </c>
      <c r="H117" s="150">
        <f t="shared" si="11"/>
        <v>2131430</v>
      </c>
    </row>
    <row r="118" spans="1:8" ht="14.25">
      <c r="A118" s="149"/>
      <c r="B118" s="22" t="s">
        <v>105</v>
      </c>
      <c r="C118" s="58" t="s">
        <v>14</v>
      </c>
      <c r="D118" s="50" t="s">
        <v>270</v>
      </c>
      <c r="E118" s="79">
        <v>1702680</v>
      </c>
      <c r="F118" s="79">
        <f t="shared" si="10"/>
        <v>2043220</v>
      </c>
      <c r="G118" s="79">
        <f t="shared" si="9"/>
        <v>1745250</v>
      </c>
      <c r="H118" s="150">
        <f t="shared" si="11"/>
        <v>2094300</v>
      </c>
    </row>
    <row r="119" spans="1:8" ht="14.25">
      <c r="A119" s="149"/>
      <c r="B119" s="22" t="s">
        <v>114</v>
      </c>
      <c r="C119" s="58" t="s">
        <v>14</v>
      </c>
      <c r="D119" s="51" t="s">
        <v>279</v>
      </c>
      <c r="E119" s="79">
        <v>2996980</v>
      </c>
      <c r="F119" s="79">
        <f t="shared" si="10"/>
        <v>3596380</v>
      </c>
      <c r="G119" s="79">
        <f t="shared" si="9"/>
        <v>3071900</v>
      </c>
      <c r="H119" s="150">
        <f t="shared" si="11"/>
        <v>3686280</v>
      </c>
    </row>
    <row r="120" spans="1:8" ht="14.25">
      <c r="A120" s="149"/>
      <c r="B120" s="22" t="s">
        <v>106</v>
      </c>
      <c r="C120" s="58" t="s">
        <v>14</v>
      </c>
      <c r="D120" s="51" t="s">
        <v>271</v>
      </c>
      <c r="E120" s="79">
        <v>364520</v>
      </c>
      <c r="F120" s="79">
        <f t="shared" si="10"/>
        <v>437420</v>
      </c>
      <c r="G120" s="79">
        <f t="shared" si="9"/>
        <v>373630</v>
      </c>
      <c r="H120" s="150">
        <f t="shared" si="11"/>
        <v>448360</v>
      </c>
    </row>
    <row r="121" spans="1:8" ht="14.25">
      <c r="A121" s="149"/>
      <c r="B121" s="22" t="s">
        <v>107</v>
      </c>
      <c r="C121" s="58" t="s">
        <v>14</v>
      </c>
      <c r="D121" s="50" t="s">
        <v>272</v>
      </c>
      <c r="E121" s="79">
        <v>445940</v>
      </c>
      <c r="F121" s="79">
        <f t="shared" si="10"/>
        <v>535130</v>
      </c>
      <c r="G121" s="79">
        <f t="shared" si="9"/>
        <v>457090</v>
      </c>
      <c r="H121" s="150">
        <f t="shared" si="11"/>
        <v>548510</v>
      </c>
    </row>
    <row r="122" spans="1:8" ht="14.25">
      <c r="A122" s="149"/>
      <c r="B122" s="22" t="s">
        <v>108</v>
      </c>
      <c r="C122" s="58" t="s">
        <v>14</v>
      </c>
      <c r="D122" s="51" t="s">
        <v>273</v>
      </c>
      <c r="E122" s="79">
        <v>607160</v>
      </c>
      <c r="F122" s="79">
        <f t="shared" si="10"/>
        <v>728590</v>
      </c>
      <c r="G122" s="79">
        <f t="shared" si="9"/>
        <v>622340</v>
      </c>
      <c r="H122" s="150">
        <f t="shared" si="11"/>
        <v>746810</v>
      </c>
    </row>
    <row r="123" spans="1:8" ht="14.25">
      <c r="A123" s="149"/>
      <c r="B123" s="22" t="s">
        <v>111</v>
      </c>
      <c r="C123" s="58" t="s">
        <v>14</v>
      </c>
      <c r="D123" s="50" t="s">
        <v>276</v>
      </c>
      <c r="E123" s="79">
        <v>1385520</v>
      </c>
      <c r="F123" s="79">
        <f t="shared" si="10"/>
        <v>1662620</v>
      </c>
      <c r="G123" s="79">
        <f t="shared" si="9"/>
        <v>1420160</v>
      </c>
      <c r="H123" s="150">
        <f t="shared" si="11"/>
        <v>1704190</v>
      </c>
    </row>
    <row r="124" spans="1:8" ht="14.25">
      <c r="A124" s="149"/>
      <c r="B124" s="22" t="s">
        <v>112</v>
      </c>
      <c r="C124" s="58" t="s">
        <v>14</v>
      </c>
      <c r="D124" s="51" t="s">
        <v>277</v>
      </c>
      <c r="E124" s="79">
        <v>1095900</v>
      </c>
      <c r="F124" s="79">
        <f t="shared" si="10"/>
        <v>1315080</v>
      </c>
      <c r="G124" s="79">
        <f t="shared" si="9"/>
        <v>1123300</v>
      </c>
      <c r="H124" s="150">
        <f t="shared" si="11"/>
        <v>1347960</v>
      </c>
    </row>
    <row r="125" spans="1:8" ht="15" thickBot="1">
      <c r="A125" s="151"/>
      <c r="B125" s="152" t="s">
        <v>113</v>
      </c>
      <c r="C125" s="103" t="s">
        <v>14</v>
      </c>
      <c r="D125" s="109" t="s">
        <v>278</v>
      </c>
      <c r="E125" s="153">
        <v>176970</v>
      </c>
      <c r="F125" s="153">
        <f t="shared" si="10"/>
        <v>212360</v>
      </c>
      <c r="G125" s="153">
        <f t="shared" si="9"/>
        <v>181390</v>
      </c>
      <c r="H125" s="154">
        <f t="shared" si="11"/>
        <v>217670</v>
      </c>
    </row>
    <row r="126" spans="1:8" ht="14.25">
      <c r="A126" s="145">
        <v>42</v>
      </c>
      <c r="B126" s="146" t="s">
        <v>115</v>
      </c>
      <c r="C126" s="104" t="s">
        <v>319</v>
      </c>
      <c r="D126" s="110" t="s">
        <v>314</v>
      </c>
      <c r="E126" s="147">
        <v>1762620</v>
      </c>
      <c r="F126" s="147">
        <f t="shared" si="10"/>
        <v>2115140</v>
      </c>
      <c r="G126" s="147">
        <f t="shared" si="9"/>
        <v>1806690</v>
      </c>
      <c r="H126" s="148">
        <f t="shared" si="11"/>
        <v>2168030</v>
      </c>
    </row>
    <row r="127" spans="1:8" ht="14.25">
      <c r="A127" s="149">
        <v>43</v>
      </c>
      <c r="B127" s="22" t="s">
        <v>116</v>
      </c>
      <c r="C127" s="58" t="s">
        <v>319</v>
      </c>
      <c r="D127" s="50" t="s">
        <v>315</v>
      </c>
      <c r="E127" s="79">
        <v>2209240</v>
      </c>
      <c r="F127" s="79">
        <f t="shared" si="10"/>
        <v>2651090</v>
      </c>
      <c r="G127" s="79">
        <f t="shared" si="9"/>
        <v>2264470</v>
      </c>
      <c r="H127" s="150">
        <f t="shared" si="11"/>
        <v>2717360</v>
      </c>
    </row>
    <row r="128" spans="1:8" ht="14.25">
      <c r="A128" s="149">
        <v>44</v>
      </c>
      <c r="B128" s="22" t="s">
        <v>117</v>
      </c>
      <c r="C128" s="58" t="s">
        <v>319</v>
      </c>
      <c r="D128" s="51" t="s">
        <v>316</v>
      </c>
      <c r="E128" s="79">
        <v>1880120</v>
      </c>
      <c r="F128" s="79">
        <f t="shared" si="10"/>
        <v>2256140</v>
      </c>
      <c r="G128" s="79">
        <f t="shared" si="9"/>
        <v>1927120</v>
      </c>
      <c r="H128" s="150">
        <f t="shared" si="11"/>
        <v>2312540</v>
      </c>
    </row>
    <row r="129" spans="1:8" ht="14.25">
      <c r="A129" s="149">
        <v>45</v>
      </c>
      <c r="B129" s="22" t="s">
        <v>118</v>
      </c>
      <c r="C129" s="58" t="s">
        <v>319</v>
      </c>
      <c r="D129" s="50" t="s">
        <v>317</v>
      </c>
      <c r="E129" s="79">
        <v>1372070</v>
      </c>
      <c r="F129" s="79">
        <f t="shared" si="10"/>
        <v>1646480</v>
      </c>
      <c r="G129" s="79">
        <f t="shared" si="9"/>
        <v>1406370</v>
      </c>
      <c r="H129" s="150">
        <f t="shared" si="11"/>
        <v>1687640</v>
      </c>
    </row>
    <row r="130" spans="1:8" ht="15" thickBot="1">
      <c r="A130" s="151">
        <v>46</v>
      </c>
      <c r="B130" s="152" t="s">
        <v>119</v>
      </c>
      <c r="C130" s="103" t="s">
        <v>319</v>
      </c>
      <c r="D130" s="94" t="s">
        <v>226</v>
      </c>
      <c r="E130" s="153">
        <v>1806310</v>
      </c>
      <c r="F130" s="153">
        <f t="shared" si="10"/>
        <v>2167570</v>
      </c>
      <c r="G130" s="153">
        <f t="shared" si="9"/>
        <v>1851470</v>
      </c>
      <c r="H130" s="154">
        <f t="shared" si="11"/>
        <v>2221760</v>
      </c>
    </row>
    <row r="131" spans="1:8" ht="14.25">
      <c r="A131" s="259">
        <v>47</v>
      </c>
      <c r="B131" s="260" t="s">
        <v>120</v>
      </c>
      <c r="C131" s="261"/>
      <c r="D131" s="251"/>
      <c r="E131" s="262"/>
      <c r="F131" s="262">
        <f t="shared" si="10"/>
        <v>0</v>
      </c>
      <c r="G131" s="262">
        <f t="shared" si="9"/>
        <v>0</v>
      </c>
      <c r="H131" s="263">
        <f t="shared" si="11"/>
        <v>0</v>
      </c>
    </row>
    <row r="132" spans="1:8" ht="14.25">
      <c r="A132" s="149"/>
      <c r="B132" s="22" t="s">
        <v>122</v>
      </c>
      <c r="C132" s="58" t="s">
        <v>319</v>
      </c>
      <c r="D132" s="51" t="s">
        <v>293</v>
      </c>
      <c r="E132" s="79">
        <v>1041410</v>
      </c>
      <c r="F132" s="79">
        <f t="shared" si="10"/>
        <v>1249690</v>
      </c>
      <c r="G132" s="79">
        <f t="shared" si="9"/>
        <v>1067450</v>
      </c>
      <c r="H132" s="150">
        <f t="shared" si="11"/>
        <v>1280940</v>
      </c>
    </row>
    <row r="133" spans="1:8" ht="14.25">
      <c r="A133" s="149"/>
      <c r="B133" s="22" t="s">
        <v>123</v>
      </c>
      <c r="C133" s="58" t="s">
        <v>319</v>
      </c>
      <c r="D133" s="50" t="s">
        <v>294</v>
      </c>
      <c r="E133" s="79">
        <v>1426300</v>
      </c>
      <c r="F133" s="79">
        <f t="shared" si="10"/>
        <v>1711560</v>
      </c>
      <c r="G133" s="79">
        <f t="shared" si="9"/>
        <v>1461960</v>
      </c>
      <c r="H133" s="150">
        <f t="shared" si="11"/>
        <v>1754350</v>
      </c>
    </row>
    <row r="134" spans="1:8" ht="14.25">
      <c r="A134" s="149"/>
      <c r="B134" s="22" t="s">
        <v>121</v>
      </c>
      <c r="C134" s="58" t="s">
        <v>14</v>
      </c>
      <c r="D134" s="51" t="s">
        <v>295</v>
      </c>
      <c r="E134" s="79">
        <v>2882030</v>
      </c>
      <c r="F134" s="79">
        <f t="shared" si="10"/>
        <v>3458440</v>
      </c>
      <c r="G134" s="79">
        <f t="shared" si="9"/>
        <v>2954080</v>
      </c>
      <c r="H134" s="150">
        <f t="shared" si="11"/>
        <v>3544900</v>
      </c>
    </row>
    <row r="135" spans="1:8" ht="14.25">
      <c r="A135" s="149"/>
      <c r="B135" s="22" t="s">
        <v>160</v>
      </c>
      <c r="C135" s="58" t="s">
        <v>319</v>
      </c>
      <c r="D135" s="50" t="s">
        <v>296</v>
      </c>
      <c r="E135" s="79">
        <v>1906150</v>
      </c>
      <c r="F135" s="79">
        <f t="shared" si="10"/>
        <v>2287380</v>
      </c>
      <c r="G135" s="79">
        <f t="shared" si="9"/>
        <v>1953800</v>
      </c>
      <c r="H135" s="150">
        <f t="shared" si="11"/>
        <v>2344560</v>
      </c>
    </row>
    <row r="136" spans="1:8" ht="14.25">
      <c r="A136" s="149"/>
      <c r="B136" s="22" t="s">
        <v>173</v>
      </c>
      <c r="C136" s="58" t="s">
        <v>319</v>
      </c>
      <c r="D136" s="51" t="s">
        <v>297</v>
      </c>
      <c r="E136" s="79">
        <v>917680</v>
      </c>
      <c r="F136" s="79">
        <f t="shared" si="10"/>
        <v>1101220</v>
      </c>
      <c r="G136" s="79">
        <f t="shared" si="9"/>
        <v>940620</v>
      </c>
      <c r="H136" s="150">
        <f t="shared" si="11"/>
        <v>1128740</v>
      </c>
    </row>
    <row r="137" spans="1:8" ht="14.25">
      <c r="A137" s="149"/>
      <c r="B137" s="22" t="s">
        <v>174</v>
      </c>
      <c r="C137" s="58" t="s">
        <v>319</v>
      </c>
      <c r="D137" s="50" t="s">
        <v>298</v>
      </c>
      <c r="E137" s="79">
        <v>1694570</v>
      </c>
      <c r="F137" s="79">
        <f t="shared" si="10"/>
        <v>2033480</v>
      </c>
      <c r="G137" s="79">
        <f t="shared" si="9"/>
        <v>1736930</v>
      </c>
      <c r="H137" s="150">
        <f t="shared" si="11"/>
        <v>2084320</v>
      </c>
    </row>
    <row r="138" spans="1:8" ht="14.25">
      <c r="A138" s="149"/>
      <c r="B138" s="22" t="s">
        <v>176</v>
      </c>
      <c r="C138" s="58" t="s">
        <v>319</v>
      </c>
      <c r="D138" s="51" t="s">
        <v>299</v>
      </c>
      <c r="E138" s="79">
        <v>807220</v>
      </c>
      <c r="F138" s="79">
        <f t="shared" si="10"/>
        <v>968660</v>
      </c>
      <c r="G138" s="79">
        <f t="shared" si="9"/>
        <v>827400</v>
      </c>
      <c r="H138" s="150">
        <f t="shared" si="11"/>
        <v>992880</v>
      </c>
    </row>
    <row r="139" spans="1:8" ht="15" thickBot="1">
      <c r="A139" s="151"/>
      <c r="B139" s="152" t="s">
        <v>177</v>
      </c>
      <c r="C139" s="103" t="s">
        <v>319</v>
      </c>
      <c r="D139" s="109" t="s">
        <v>300</v>
      </c>
      <c r="E139" s="153">
        <v>2971910</v>
      </c>
      <c r="F139" s="153">
        <f t="shared" si="10"/>
        <v>3566290</v>
      </c>
      <c r="G139" s="153">
        <f aca="true" t="shared" si="12" ref="G139:G144">ROUND(E139*1.025/10,0)*10</f>
        <v>3046210</v>
      </c>
      <c r="H139" s="154">
        <f t="shared" si="11"/>
        <v>3655450</v>
      </c>
    </row>
    <row r="140" spans="1:8" ht="14.25">
      <c r="A140" s="259">
        <v>48</v>
      </c>
      <c r="B140" s="260" t="s">
        <v>124</v>
      </c>
      <c r="C140" s="261"/>
      <c r="D140" s="247"/>
      <c r="E140" s="262"/>
      <c r="F140" s="262">
        <f>ROUND(E140*1.2/10,0)*10</f>
        <v>0</v>
      </c>
      <c r="G140" s="262">
        <f t="shared" si="12"/>
        <v>0</v>
      </c>
      <c r="H140" s="263">
        <f>ROUND(G140*1.2/10,0)*10</f>
        <v>0</v>
      </c>
    </row>
    <row r="141" spans="1:8" ht="14.25">
      <c r="A141" s="149"/>
      <c r="B141" s="22" t="s">
        <v>125</v>
      </c>
      <c r="C141" s="58" t="s">
        <v>319</v>
      </c>
      <c r="D141" s="50" t="s">
        <v>280</v>
      </c>
      <c r="E141" s="79">
        <v>2393130</v>
      </c>
      <c r="F141" s="79">
        <f>ROUND(E141*1.2/10,0)*10</f>
        <v>2871760</v>
      </c>
      <c r="G141" s="79">
        <f t="shared" si="12"/>
        <v>2452960</v>
      </c>
      <c r="H141" s="150">
        <f>ROUND(G141*1.2/10,0)*10</f>
        <v>2943550</v>
      </c>
    </row>
    <row r="142" spans="1:8" ht="14.25">
      <c r="A142" s="149"/>
      <c r="B142" s="22" t="s">
        <v>137</v>
      </c>
      <c r="C142" s="58" t="s">
        <v>319</v>
      </c>
      <c r="D142" s="51" t="s">
        <v>281</v>
      </c>
      <c r="E142" s="79">
        <v>728300</v>
      </c>
      <c r="F142" s="79">
        <f>ROUND(E142*1.2/10,0)*10</f>
        <v>873960</v>
      </c>
      <c r="G142" s="79">
        <f t="shared" si="12"/>
        <v>746510</v>
      </c>
      <c r="H142" s="150">
        <f>ROUND(G142*1.2/10,0)*10</f>
        <v>895810</v>
      </c>
    </row>
    <row r="143" spans="1:8" ht="15" thickBot="1">
      <c r="A143" s="151"/>
      <c r="B143" s="152" t="s">
        <v>83</v>
      </c>
      <c r="C143" s="103" t="s">
        <v>319</v>
      </c>
      <c r="D143" s="109" t="s">
        <v>265</v>
      </c>
      <c r="E143" s="153">
        <v>706190</v>
      </c>
      <c r="F143" s="153">
        <f>ROUND(E143*1.2/10,0)*10</f>
        <v>847430</v>
      </c>
      <c r="G143" s="153">
        <f t="shared" si="12"/>
        <v>723840</v>
      </c>
      <c r="H143" s="154">
        <f>ROUND(G143*1.2/10,0)*10</f>
        <v>868610</v>
      </c>
    </row>
    <row r="144" spans="1:8" ht="14.25">
      <c r="A144" s="142"/>
      <c r="B144" s="143" t="s">
        <v>85</v>
      </c>
      <c r="C144" s="97" t="s">
        <v>319</v>
      </c>
      <c r="D144" s="107" t="s">
        <v>304</v>
      </c>
      <c r="E144" s="144">
        <v>427970</v>
      </c>
      <c r="F144" s="144">
        <f>ROUND(E144*1.2/10,0)*10</f>
        <v>513560</v>
      </c>
      <c r="G144" s="144">
        <f t="shared" si="12"/>
        <v>438670</v>
      </c>
      <c r="H144" s="144">
        <f>ROUND(G144*1.2/10,0)*10</f>
        <v>526400</v>
      </c>
    </row>
    <row r="145" spans="1:8" ht="15" thickBot="1">
      <c r="A145" s="124" t="s">
        <v>129</v>
      </c>
      <c r="B145" s="124"/>
      <c r="C145" s="125"/>
      <c r="D145" s="126"/>
      <c r="E145" s="127"/>
      <c r="F145" s="127"/>
      <c r="G145" s="124"/>
      <c r="H145" s="124"/>
    </row>
    <row r="146" spans="1:8" ht="28.5">
      <c r="A146" s="128" t="s">
        <v>6</v>
      </c>
      <c r="B146" s="484"/>
      <c r="C146" s="484"/>
      <c r="D146" s="484"/>
      <c r="E146" s="129" t="s">
        <v>130</v>
      </c>
      <c r="F146" s="129" t="s">
        <v>131</v>
      </c>
      <c r="G146" s="130" t="s">
        <v>132</v>
      </c>
      <c r="H146" s="131" t="s">
        <v>133</v>
      </c>
    </row>
    <row r="147" spans="1:8" ht="14.25">
      <c r="A147" s="132">
        <v>1</v>
      </c>
      <c r="B147" s="482" t="s">
        <v>138</v>
      </c>
      <c r="C147" s="482"/>
      <c r="D147" s="482"/>
      <c r="E147" s="28">
        <v>332791</v>
      </c>
      <c r="F147" s="12">
        <v>20</v>
      </c>
      <c r="G147" s="12">
        <f aca="true" t="shared" si="13" ref="G147:G153">ROUND((E147+E147*F147/100)/10,0)*10</f>
        <v>399350</v>
      </c>
      <c r="H147" s="133">
        <f aca="true" t="shared" si="14" ref="H147:H153">ROUND(1.2*G147/10,0)*10</f>
        <v>479220</v>
      </c>
    </row>
    <row r="148" spans="1:8" ht="14.25">
      <c r="A148" s="132">
        <v>2</v>
      </c>
      <c r="B148" s="482" t="s">
        <v>139</v>
      </c>
      <c r="C148" s="482"/>
      <c r="D148" s="482"/>
      <c r="E148" s="28">
        <v>348894</v>
      </c>
      <c r="F148" s="12">
        <v>20</v>
      </c>
      <c r="G148" s="12">
        <f t="shared" si="13"/>
        <v>418670</v>
      </c>
      <c r="H148" s="133">
        <f t="shared" si="14"/>
        <v>502400</v>
      </c>
    </row>
    <row r="149" spans="1:8" ht="14.25">
      <c r="A149" s="132">
        <v>3</v>
      </c>
      <c r="B149" s="482" t="s">
        <v>140</v>
      </c>
      <c r="C149" s="482"/>
      <c r="D149" s="482"/>
      <c r="E149" s="28">
        <v>697788</v>
      </c>
      <c r="F149" s="12">
        <v>20</v>
      </c>
      <c r="G149" s="12">
        <f t="shared" si="13"/>
        <v>837350</v>
      </c>
      <c r="H149" s="133">
        <f t="shared" si="14"/>
        <v>1004820</v>
      </c>
    </row>
    <row r="150" spans="1:8" ht="14.25">
      <c r="A150" s="132">
        <v>4</v>
      </c>
      <c r="B150" s="482" t="s">
        <v>141</v>
      </c>
      <c r="C150" s="482"/>
      <c r="D150" s="482"/>
      <c r="E150" s="28">
        <v>610565</v>
      </c>
      <c r="F150" s="12">
        <v>20</v>
      </c>
      <c r="G150" s="12">
        <f t="shared" si="13"/>
        <v>732680</v>
      </c>
      <c r="H150" s="133">
        <f t="shared" si="14"/>
        <v>879220</v>
      </c>
    </row>
    <row r="151" spans="1:8" ht="14.25">
      <c r="A151" s="132">
        <v>5</v>
      </c>
      <c r="B151" s="482" t="s">
        <v>134</v>
      </c>
      <c r="C151" s="482"/>
      <c r="D151" s="482"/>
      <c r="E151" s="28">
        <v>392506</v>
      </c>
      <c r="F151" s="12">
        <v>20</v>
      </c>
      <c r="G151" s="12">
        <f t="shared" si="13"/>
        <v>471010</v>
      </c>
      <c r="H151" s="133">
        <f t="shared" si="14"/>
        <v>565210</v>
      </c>
    </row>
    <row r="152" spans="1:8" ht="14.25">
      <c r="A152" s="132">
        <v>6</v>
      </c>
      <c r="B152" s="482" t="s">
        <v>135</v>
      </c>
      <c r="C152" s="482"/>
      <c r="D152" s="482"/>
      <c r="E152" s="28">
        <v>1644093</v>
      </c>
      <c r="F152" s="12">
        <v>20</v>
      </c>
      <c r="G152" s="12">
        <f t="shared" si="13"/>
        <v>1972910</v>
      </c>
      <c r="H152" s="137">
        <f t="shared" si="14"/>
        <v>2367490</v>
      </c>
    </row>
    <row r="153" spans="1:8" ht="15" thickBot="1">
      <c r="A153" s="134">
        <v>7</v>
      </c>
      <c r="B153" s="483" t="s">
        <v>136</v>
      </c>
      <c r="C153" s="483"/>
      <c r="D153" s="483"/>
      <c r="E153" s="135">
        <v>942704</v>
      </c>
      <c r="F153" s="135">
        <v>20</v>
      </c>
      <c r="G153" s="135">
        <f t="shared" si="13"/>
        <v>1131240</v>
      </c>
      <c r="H153" s="136">
        <f t="shared" si="14"/>
        <v>1357490</v>
      </c>
    </row>
  </sheetData>
  <sheetProtection/>
  <mergeCells count="20">
    <mergeCell ref="A8:A9"/>
    <mergeCell ref="B8:B9"/>
    <mergeCell ref="B152:D152"/>
    <mergeCell ref="B153:D153"/>
    <mergeCell ref="B146:D146"/>
    <mergeCell ref="B147:D147"/>
    <mergeCell ref="B148:D148"/>
    <mergeCell ref="B149:D149"/>
    <mergeCell ref="B150:D150"/>
    <mergeCell ref="B151:D151"/>
    <mergeCell ref="C8:C9"/>
    <mergeCell ref="D8:D9"/>
    <mergeCell ref="E1:H1"/>
    <mergeCell ref="E2:H2"/>
    <mergeCell ref="E3:H3"/>
    <mergeCell ref="E4:H4"/>
    <mergeCell ref="E8:F8"/>
    <mergeCell ref="G8:H8"/>
    <mergeCell ref="E5:H5"/>
    <mergeCell ref="A7:H7"/>
  </mergeCells>
  <printOptions/>
  <pageMargins left="0.5905511811023623" right="0.1968503937007874" top="0.65" bottom="0.64" header="0.15748031496062992" footer="0.2362204724409449"/>
  <pageSetup horizontalDpi="600" verticalDpi="600" orientation="portrait" paperSize="9" scale="60" r:id="rId1"/>
  <headerFooter>
    <oddHeader>&amp;L&amp;"-,полужирный"&amp;48BYR&amp;11 &amp;"-,обычный"        &amp;36  Прайс-лист от 3 января 2012г.  &amp;11 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 Моб. Velkom: +375447080184, +375293027264, +375447003559
Email: mebel0581@mail.ru, omis-kmk@mail.ru; skype: mebel.kmk&amp;R
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SheetLayoutView="50" zoomScalePageLayoutView="90" workbookViewId="0" topLeftCell="A1">
      <selection activeCell="B74" sqref="B74:B77"/>
    </sheetView>
  </sheetViews>
  <sheetFormatPr defaultColWidth="9.140625" defaultRowHeight="15"/>
  <cols>
    <col min="1" max="1" width="3.421875" style="16" customWidth="1"/>
    <col min="2" max="2" width="66.421875" style="13" customWidth="1"/>
    <col min="3" max="3" width="14.421875" style="13" customWidth="1"/>
    <col min="4" max="4" width="15.421875" style="13" customWidth="1"/>
    <col min="5" max="5" width="14.7109375" style="14" customWidth="1"/>
    <col min="6" max="6" width="10.421875" style="14" customWidth="1"/>
    <col min="7" max="7" width="16.8515625" style="14" customWidth="1"/>
    <col min="8" max="8" width="16.7109375" style="14" customWidth="1"/>
    <col min="9" max="16384" width="9.140625" style="13" customWidth="1"/>
  </cols>
  <sheetData>
    <row r="1" spans="1:8" ht="42.75" customHeight="1">
      <c r="A1" s="485"/>
      <c r="B1" s="485"/>
      <c r="C1" s="485"/>
      <c r="D1" s="485"/>
      <c r="E1" s="485"/>
      <c r="F1" s="485"/>
      <c r="G1" s="485"/>
      <c r="H1" s="485"/>
    </row>
    <row r="2" spans="1:8" ht="23.25" customHeight="1" thickBot="1">
      <c r="A2" s="485"/>
      <c r="B2" s="485"/>
      <c r="C2" s="485"/>
      <c r="D2" s="485"/>
      <c r="E2" s="485"/>
      <c r="F2" s="485"/>
      <c r="G2" s="485"/>
      <c r="H2" s="485"/>
    </row>
    <row r="3" spans="1:8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144</v>
      </c>
      <c r="F3" s="202" t="s">
        <v>145</v>
      </c>
      <c r="G3" s="202" t="s">
        <v>146</v>
      </c>
      <c r="H3" s="203" t="s">
        <v>147</v>
      </c>
    </row>
    <row r="4" spans="1:8" ht="15">
      <c r="A4" s="264">
        <v>1</v>
      </c>
      <c r="B4" s="265" t="s">
        <v>19</v>
      </c>
      <c r="C4" s="261" t="s">
        <v>14</v>
      </c>
      <c r="D4" s="247"/>
      <c r="E4" s="245"/>
      <c r="F4" s="270"/>
      <c r="G4" s="245"/>
      <c r="H4" s="246"/>
    </row>
    <row r="5" spans="1:8" ht="28.5">
      <c r="A5" s="172"/>
      <c r="B5" s="22" t="s">
        <v>175</v>
      </c>
      <c r="C5" s="70" t="s">
        <v>14</v>
      </c>
      <c r="D5" s="50" t="s">
        <v>202</v>
      </c>
      <c r="E5" s="68">
        <f>'3 января РБ'!E11</f>
        <v>2864830</v>
      </c>
      <c r="F5" s="69">
        <v>8.5</v>
      </c>
      <c r="G5" s="68">
        <f>E5*F5/100+E5</f>
        <v>3108340.55</v>
      </c>
      <c r="H5" s="186">
        <f>ROUND(G5*1.2/10,0)*10</f>
        <v>3730010</v>
      </c>
    </row>
    <row r="6" spans="1:8" ht="15.75" thickBot="1">
      <c r="A6" s="173"/>
      <c r="B6" s="169" t="s">
        <v>20</v>
      </c>
      <c r="C6" s="103" t="s">
        <v>14</v>
      </c>
      <c r="D6" s="94" t="s">
        <v>203</v>
      </c>
      <c r="E6" s="187">
        <f>'3 января РБ'!E12</f>
        <v>2623230</v>
      </c>
      <c r="F6" s="188">
        <v>8.5</v>
      </c>
      <c r="G6" s="187">
        <f>E6*F6/100+E6</f>
        <v>2846204.55</v>
      </c>
      <c r="H6" s="189">
        <f>ROUND(G6*1.2/10,0)*10</f>
        <v>3415450</v>
      </c>
    </row>
    <row r="7" spans="1:8" ht="15">
      <c r="A7" s="264">
        <v>2</v>
      </c>
      <c r="B7" s="265" t="s">
        <v>13</v>
      </c>
      <c r="C7" s="261" t="s">
        <v>14</v>
      </c>
      <c r="D7" s="247"/>
      <c r="E7" s="245">
        <f>'3 января РБ'!E13</f>
        <v>0</v>
      </c>
      <c r="F7" s="270">
        <v>8.5</v>
      </c>
      <c r="G7" s="245">
        <f>E7*F7/100+E7</f>
        <v>0</v>
      </c>
      <c r="H7" s="246">
        <f>ROUND(G7*1.2/10,0)*10</f>
        <v>0</v>
      </c>
    </row>
    <row r="8" spans="1:8" ht="28.5">
      <c r="A8" s="172"/>
      <c r="B8" s="22" t="s">
        <v>15</v>
      </c>
      <c r="C8" s="70" t="s">
        <v>14</v>
      </c>
      <c r="D8" s="50" t="s">
        <v>201</v>
      </c>
      <c r="E8" s="68">
        <f>'3 января РБ'!E14</f>
        <v>4352640</v>
      </c>
      <c r="F8" s="69">
        <v>8.5</v>
      </c>
      <c r="G8" s="68">
        <f aca="true" t="shared" si="0" ref="G8:G71">E8*F8/100+E8</f>
        <v>4722614.4</v>
      </c>
      <c r="H8" s="186">
        <f aca="true" t="shared" si="1" ref="H8:H71">ROUND(G8*1.2/10,0)*10</f>
        <v>5667140</v>
      </c>
    </row>
    <row r="9" spans="1:8" ht="15">
      <c r="A9" s="172"/>
      <c r="B9" s="23" t="s">
        <v>16</v>
      </c>
      <c r="C9" s="58" t="s">
        <v>14</v>
      </c>
      <c r="D9" s="51" t="s">
        <v>204</v>
      </c>
      <c r="E9" s="68">
        <f>'3 января РБ'!E15</f>
        <v>1151460</v>
      </c>
      <c r="F9" s="69">
        <v>8.5</v>
      </c>
      <c r="G9" s="68">
        <f t="shared" si="0"/>
        <v>1249334.1</v>
      </c>
      <c r="H9" s="186">
        <f t="shared" si="1"/>
        <v>1499200</v>
      </c>
    </row>
    <row r="10" spans="1:8" ht="15">
      <c r="A10" s="172"/>
      <c r="B10" s="23" t="s">
        <v>17</v>
      </c>
      <c r="C10" s="58" t="s">
        <v>14</v>
      </c>
      <c r="D10" s="50" t="s">
        <v>205</v>
      </c>
      <c r="E10" s="68">
        <f>'3 января РБ'!E16</f>
        <v>1740650</v>
      </c>
      <c r="F10" s="69">
        <v>8.5</v>
      </c>
      <c r="G10" s="68">
        <f t="shared" si="0"/>
        <v>1888605.25</v>
      </c>
      <c r="H10" s="186">
        <f t="shared" si="1"/>
        <v>2266330</v>
      </c>
    </row>
    <row r="11" spans="1:8" ht="15.75" thickBot="1">
      <c r="A11" s="173"/>
      <c r="B11" s="152" t="s">
        <v>18</v>
      </c>
      <c r="C11" s="93" t="s">
        <v>319</v>
      </c>
      <c r="D11" s="94" t="s">
        <v>206</v>
      </c>
      <c r="E11" s="187">
        <f>'3 января РБ'!E17</f>
        <v>317960</v>
      </c>
      <c r="F11" s="188">
        <v>8.5</v>
      </c>
      <c r="G11" s="187">
        <f t="shared" si="0"/>
        <v>344986.6</v>
      </c>
      <c r="H11" s="189">
        <f t="shared" si="1"/>
        <v>413980</v>
      </c>
    </row>
    <row r="12" spans="1:8" ht="15">
      <c r="A12" s="160">
        <v>3</v>
      </c>
      <c r="B12" s="168" t="s">
        <v>28</v>
      </c>
      <c r="C12" s="88" t="s">
        <v>319</v>
      </c>
      <c r="D12" s="105" t="s">
        <v>213</v>
      </c>
      <c r="E12" s="183">
        <f>'3 января РБ'!E18</f>
        <v>4722290</v>
      </c>
      <c r="F12" s="184">
        <v>8.5</v>
      </c>
      <c r="G12" s="183">
        <f t="shared" si="0"/>
        <v>5123684.65</v>
      </c>
      <c r="H12" s="185">
        <f t="shared" si="1"/>
        <v>6148420</v>
      </c>
    </row>
    <row r="13" spans="1:8" ht="15">
      <c r="A13" s="157">
        <v>4</v>
      </c>
      <c r="B13" s="23" t="s">
        <v>29</v>
      </c>
      <c r="C13" s="54" t="s">
        <v>319</v>
      </c>
      <c r="D13" s="51" t="s">
        <v>214</v>
      </c>
      <c r="E13" s="68">
        <f>'3 января РБ'!E19</f>
        <v>4495300</v>
      </c>
      <c r="F13" s="69">
        <v>8.5</v>
      </c>
      <c r="G13" s="68">
        <f t="shared" si="0"/>
        <v>4877400.5</v>
      </c>
      <c r="H13" s="186">
        <f t="shared" si="1"/>
        <v>5852880</v>
      </c>
    </row>
    <row r="14" spans="1:8" ht="15">
      <c r="A14" s="157">
        <v>5</v>
      </c>
      <c r="B14" s="23" t="s">
        <v>26</v>
      </c>
      <c r="C14" s="54" t="s">
        <v>319</v>
      </c>
      <c r="D14" s="50" t="s">
        <v>215</v>
      </c>
      <c r="E14" s="68">
        <f>'3 января РБ'!E20</f>
        <v>4370230</v>
      </c>
      <c r="F14" s="69">
        <v>8.5</v>
      </c>
      <c r="G14" s="68">
        <f t="shared" si="0"/>
        <v>4741699.55</v>
      </c>
      <c r="H14" s="186">
        <f t="shared" si="1"/>
        <v>5690040</v>
      </c>
    </row>
    <row r="15" spans="1:8" ht="15">
      <c r="A15" s="157">
        <v>6</v>
      </c>
      <c r="B15" s="23" t="s">
        <v>27</v>
      </c>
      <c r="C15" s="54" t="s">
        <v>319</v>
      </c>
      <c r="D15" s="51" t="s">
        <v>216</v>
      </c>
      <c r="E15" s="68">
        <f>'3 января РБ'!E21</f>
        <v>412760</v>
      </c>
      <c r="F15" s="69">
        <v>8.5</v>
      </c>
      <c r="G15" s="68">
        <f t="shared" si="0"/>
        <v>447844.6</v>
      </c>
      <c r="H15" s="186">
        <f t="shared" si="1"/>
        <v>537410</v>
      </c>
    </row>
    <row r="16" spans="1:8" ht="15">
      <c r="A16" s="157">
        <v>7</v>
      </c>
      <c r="B16" s="23" t="s">
        <v>23</v>
      </c>
      <c r="C16" s="54" t="s">
        <v>319</v>
      </c>
      <c r="D16" s="50" t="s">
        <v>219</v>
      </c>
      <c r="E16" s="68">
        <f>'3 января РБ'!E22</f>
        <v>3890520</v>
      </c>
      <c r="F16" s="69">
        <v>8.5</v>
      </c>
      <c r="G16" s="68">
        <f t="shared" si="0"/>
        <v>4221214.2</v>
      </c>
      <c r="H16" s="186">
        <f t="shared" si="1"/>
        <v>5065460</v>
      </c>
    </row>
    <row r="17" spans="1:8" ht="15">
      <c r="A17" s="157">
        <v>8</v>
      </c>
      <c r="B17" s="23" t="s">
        <v>25</v>
      </c>
      <c r="C17" s="54" t="s">
        <v>319</v>
      </c>
      <c r="D17" s="51" t="s">
        <v>220</v>
      </c>
      <c r="E17" s="68">
        <f>'3 января РБ'!E23</f>
        <v>4287100</v>
      </c>
      <c r="F17" s="69">
        <v>8.5</v>
      </c>
      <c r="G17" s="68">
        <f t="shared" si="0"/>
        <v>4651503.5</v>
      </c>
      <c r="H17" s="186">
        <f t="shared" si="1"/>
        <v>5581800</v>
      </c>
    </row>
    <row r="18" spans="1:8" ht="15">
      <c r="A18" s="157">
        <v>9</v>
      </c>
      <c r="B18" s="23" t="s">
        <v>21</v>
      </c>
      <c r="C18" s="54" t="s">
        <v>319</v>
      </c>
      <c r="D18" s="50" t="s">
        <v>221</v>
      </c>
      <c r="E18" s="68">
        <f>'3 января РБ'!E24</f>
        <v>3541070</v>
      </c>
      <c r="F18" s="69">
        <v>8.5</v>
      </c>
      <c r="G18" s="68">
        <f t="shared" si="0"/>
        <v>3842060.95</v>
      </c>
      <c r="H18" s="186">
        <f t="shared" si="1"/>
        <v>4610470</v>
      </c>
    </row>
    <row r="19" spans="1:8" ht="15">
      <c r="A19" s="157">
        <v>10</v>
      </c>
      <c r="B19" s="23" t="s">
        <v>30</v>
      </c>
      <c r="C19" s="54" t="s">
        <v>319</v>
      </c>
      <c r="D19" s="51" t="s">
        <v>217</v>
      </c>
      <c r="E19" s="68">
        <f>'3 января РБ'!E25</f>
        <v>4806480</v>
      </c>
      <c r="F19" s="69">
        <v>8.5</v>
      </c>
      <c r="G19" s="68">
        <f t="shared" si="0"/>
        <v>5215030.8</v>
      </c>
      <c r="H19" s="186">
        <f t="shared" si="1"/>
        <v>6258040</v>
      </c>
    </row>
    <row r="20" spans="1:8" ht="15">
      <c r="A20" s="157">
        <v>11</v>
      </c>
      <c r="B20" s="23" t="s">
        <v>22</v>
      </c>
      <c r="C20" s="54" t="s">
        <v>319</v>
      </c>
      <c r="D20" s="50" t="s">
        <v>222</v>
      </c>
      <c r="E20" s="68">
        <f>'3 января РБ'!E26</f>
        <v>1969290</v>
      </c>
      <c r="F20" s="69">
        <v>8.5</v>
      </c>
      <c r="G20" s="68">
        <f t="shared" si="0"/>
        <v>2136679.65</v>
      </c>
      <c r="H20" s="186">
        <f t="shared" si="1"/>
        <v>2564020</v>
      </c>
    </row>
    <row r="21" spans="1:8" ht="15">
      <c r="A21" s="157">
        <v>12</v>
      </c>
      <c r="B21" s="23" t="s">
        <v>24</v>
      </c>
      <c r="C21" s="54" t="s">
        <v>319</v>
      </c>
      <c r="D21" s="51" t="s">
        <v>223</v>
      </c>
      <c r="E21" s="68">
        <f>'3 января РБ'!E27</f>
        <v>1969290</v>
      </c>
      <c r="F21" s="69">
        <v>8.5</v>
      </c>
      <c r="G21" s="68">
        <f t="shared" si="0"/>
        <v>2136679.65</v>
      </c>
      <c r="H21" s="186">
        <f t="shared" si="1"/>
        <v>2564020</v>
      </c>
    </row>
    <row r="22" spans="1:8" ht="15">
      <c r="A22" s="157">
        <v>13</v>
      </c>
      <c r="B22" s="23" t="s">
        <v>37</v>
      </c>
      <c r="C22" s="58" t="s">
        <v>14</v>
      </c>
      <c r="D22" s="50" t="s">
        <v>224</v>
      </c>
      <c r="E22" s="68">
        <f>'3 января РБ'!E28</f>
        <v>4995960</v>
      </c>
      <c r="F22" s="69">
        <v>8.5</v>
      </c>
      <c r="G22" s="68">
        <f t="shared" si="0"/>
        <v>5420616.6</v>
      </c>
      <c r="H22" s="186">
        <f t="shared" si="1"/>
        <v>6504740</v>
      </c>
    </row>
    <row r="23" spans="1:8" ht="15">
      <c r="A23" s="157">
        <v>14</v>
      </c>
      <c r="B23" s="23" t="s">
        <v>31</v>
      </c>
      <c r="C23" s="54" t="s">
        <v>319</v>
      </c>
      <c r="D23" s="51" t="s">
        <v>218</v>
      </c>
      <c r="E23" s="68">
        <f>'3 января РБ'!E29</f>
        <v>3016750</v>
      </c>
      <c r="F23" s="69">
        <v>8.5</v>
      </c>
      <c r="G23" s="68">
        <f t="shared" si="0"/>
        <v>3273173.75</v>
      </c>
      <c r="H23" s="186">
        <f t="shared" si="1"/>
        <v>3927810</v>
      </c>
    </row>
    <row r="24" spans="1:8" ht="15">
      <c r="A24" s="157">
        <v>15</v>
      </c>
      <c r="B24" s="23" t="s">
        <v>34</v>
      </c>
      <c r="C24" s="54" t="s">
        <v>319</v>
      </c>
      <c r="D24" s="50" t="s">
        <v>225</v>
      </c>
      <c r="E24" s="68">
        <f>'3 января РБ'!E30</f>
        <v>2402340</v>
      </c>
      <c r="F24" s="69">
        <v>8.5</v>
      </c>
      <c r="G24" s="68">
        <f t="shared" si="0"/>
        <v>2606538.9</v>
      </c>
      <c r="H24" s="186">
        <f t="shared" si="1"/>
        <v>3127850</v>
      </c>
    </row>
    <row r="25" spans="1:8" ht="15">
      <c r="A25" s="157">
        <v>16</v>
      </c>
      <c r="B25" s="23" t="s">
        <v>35</v>
      </c>
      <c r="C25" s="54" t="s">
        <v>319</v>
      </c>
      <c r="D25" s="51" t="s">
        <v>227</v>
      </c>
      <c r="E25" s="68">
        <f>'3 января РБ'!E31</f>
        <v>2402340</v>
      </c>
      <c r="F25" s="69">
        <v>8.5</v>
      </c>
      <c r="G25" s="68">
        <f t="shared" si="0"/>
        <v>2606538.9</v>
      </c>
      <c r="H25" s="186">
        <f t="shared" si="1"/>
        <v>3127850</v>
      </c>
    </row>
    <row r="26" spans="1:8" ht="15">
      <c r="A26" s="157">
        <v>17</v>
      </c>
      <c r="B26" s="23" t="s">
        <v>36</v>
      </c>
      <c r="C26" s="54" t="s">
        <v>319</v>
      </c>
      <c r="D26" s="50" t="s">
        <v>228</v>
      </c>
      <c r="E26" s="68">
        <f>'3 января РБ'!E32</f>
        <v>2402340</v>
      </c>
      <c r="F26" s="69">
        <v>8.5</v>
      </c>
      <c r="G26" s="68">
        <f t="shared" si="0"/>
        <v>2606538.9</v>
      </c>
      <c r="H26" s="186">
        <f t="shared" si="1"/>
        <v>3127850</v>
      </c>
    </row>
    <row r="27" spans="1:8" ht="15">
      <c r="A27" s="157">
        <v>18</v>
      </c>
      <c r="B27" s="23" t="s">
        <v>32</v>
      </c>
      <c r="C27" s="54" t="s">
        <v>319</v>
      </c>
      <c r="D27" s="51" t="s">
        <v>233</v>
      </c>
      <c r="E27" s="68">
        <f>'3 января РБ'!E33</f>
        <v>1285520</v>
      </c>
      <c r="F27" s="69">
        <v>8.5</v>
      </c>
      <c r="G27" s="68">
        <f t="shared" si="0"/>
        <v>1394789.2</v>
      </c>
      <c r="H27" s="186">
        <f t="shared" si="1"/>
        <v>1673750</v>
      </c>
    </row>
    <row r="28" spans="1:8" ht="15">
      <c r="A28" s="157">
        <v>19</v>
      </c>
      <c r="B28" s="23" t="s">
        <v>33</v>
      </c>
      <c r="C28" s="54" t="s">
        <v>319</v>
      </c>
      <c r="D28" s="50" t="s">
        <v>232</v>
      </c>
      <c r="E28" s="68">
        <f>'3 января РБ'!E34</f>
        <v>1285520</v>
      </c>
      <c r="F28" s="69">
        <v>8.5</v>
      </c>
      <c r="G28" s="68">
        <f t="shared" si="0"/>
        <v>1394789.2</v>
      </c>
      <c r="H28" s="186">
        <f t="shared" si="1"/>
        <v>1673750</v>
      </c>
    </row>
    <row r="29" spans="1:8" ht="15">
      <c r="A29" s="157">
        <v>20</v>
      </c>
      <c r="B29" s="23" t="s">
        <v>164</v>
      </c>
      <c r="C29" s="72" t="s">
        <v>191</v>
      </c>
      <c r="D29" s="51" t="s">
        <v>229</v>
      </c>
      <c r="E29" s="68">
        <f>'3 января РБ'!E35</f>
        <v>1875690</v>
      </c>
      <c r="F29" s="69">
        <v>8.5</v>
      </c>
      <c r="G29" s="68">
        <f t="shared" si="0"/>
        <v>2035123.65</v>
      </c>
      <c r="H29" s="186">
        <f t="shared" si="1"/>
        <v>2442150</v>
      </c>
    </row>
    <row r="30" spans="1:8" ht="15">
      <c r="A30" s="157">
        <v>21</v>
      </c>
      <c r="B30" s="23" t="s">
        <v>165</v>
      </c>
      <c r="C30" s="72" t="s">
        <v>191</v>
      </c>
      <c r="D30" s="50" t="s">
        <v>230</v>
      </c>
      <c r="E30" s="68">
        <f>'3 января РБ'!E36</f>
        <v>2006110</v>
      </c>
      <c r="F30" s="69">
        <v>8.5</v>
      </c>
      <c r="G30" s="68">
        <f t="shared" si="0"/>
        <v>2176629.35</v>
      </c>
      <c r="H30" s="186">
        <f t="shared" si="1"/>
        <v>2611960</v>
      </c>
    </row>
    <row r="31" spans="1:8" ht="15">
      <c r="A31" s="157">
        <v>22</v>
      </c>
      <c r="B31" s="23" t="s">
        <v>162</v>
      </c>
      <c r="C31" s="72" t="s">
        <v>14</v>
      </c>
      <c r="D31" s="51" t="s">
        <v>231</v>
      </c>
      <c r="E31" s="68">
        <f>'3 января РБ'!E37</f>
        <v>4153790</v>
      </c>
      <c r="F31" s="69">
        <v>8.5</v>
      </c>
      <c r="G31" s="68">
        <f t="shared" si="0"/>
        <v>4506862.15</v>
      </c>
      <c r="H31" s="186">
        <f t="shared" si="1"/>
        <v>5408230</v>
      </c>
    </row>
    <row r="32" spans="1:8" ht="15">
      <c r="A32" s="157">
        <v>23</v>
      </c>
      <c r="B32" s="23" t="s">
        <v>126</v>
      </c>
      <c r="C32" s="54" t="s">
        <v>319</v>
      </c>
      <c r="D32" s="50" t="s">
        <v>207</v>
      </c>
      <c r="E32" s="68">
        <f>'3 января РБ'!E38</f>
        <v>2899130</v>
      </c>
      <c r="F32" s="69">
        <v>8.5</v>
      </c>
      <c r="G32" s="68">
        <f t="shared" si="0"/>
        <v>3145556.05</v>
      </c>
      <c r="H32" s="186">
        <f t="shared" si="1"/>
        <v>3774670</v>
      </c>
    </row>
    <row r="33" spans="1:8" ht="15">
      <c r="A33" s="157">
        <v>24</v>
      </c>
      <c r="B33" s="23" t="s">
        <v>127</v>
      </c>
      <c r="C33" s="20" t="s">
        <v>14</v>
      </c>
      <c r="D33" s="51" t="s">
        <v>208</v>
      </c>
      <c r="E33" s="68">
        <f>'3 января РБ'!E39</f>
        <v>3586910</v>
      </c>
      <c r="F33" s="69">
        <v>8.5</v>
      </c>
      <c r="G33" s="68">
        <f t="shared" si="0"/>
        <v>3891797.35</v>
      </c>
      <c r="H33" s="186">
        <f t="shared" si="1"/>
        <v>4670160</v>
      </c>
    </row>
    <row r="34" spans="1:8" ht="15">
      <c r="A34" s="157">
        <v>25</v>
      </c>
      <c r="B34" s="23" t="s">
        <v>128</v>
      </c>
      <c r="C34" s="20" t="s">
        <v>14</v>
      </c>
      <c r="D34" s="50" t="s">
        <v>209</v>
      </c>
      <c r="E34" s="68">
        <f>'3 января РБ'!E40</f>
        <v>250640</v>
      </c>
      <c r="F34" s="69">
        <v>8.5</v>
      </c>
      <c r="G34" s="68">
        <f t="shared" si="0"/>
        <v>271944.4</v>
      </c>
      <c r="H34" s="186">
        <f t="shared" si="1"/>
        <v>326330</v>
      </c>
    </row>
    <row r="35" spans="1:8" ht="15">
      <c r="A35" s="157">
        <v>26</v>
      </c>
      <c r="B35" s="23" t="s">
        <v>142</v>
      </c>
      <c r="C35" s="54" t="s">
        <v>319</v>
      </c>
      <c r="D35" s="51" t="s">
        <v>210</v>
      </c>
      <c r="E35" s="68">
        <f>'3 января РБ'!E41</f>
        <v>4879050</v>
      </c>
      <c r="F35" s="69">
        <v>8.5</v>
      </c>
      <c r="G35" s="68">
        <f t="shared" si="0"/>
        <v>5293769.25</v>
      </c>
      <c r="H35" s="186">
        <f t="shared" si="1"/>
        <v>6352520</v>
      </c>
    </row>
    <row r="36" spans="1:8" ht="15">
      <c r="A36" s="157">
        <v>27</v>
      </c>
      <c r="B36" s="23" t="s">
        <v>143</v>
      </c>
      <c r="C36" s="54" t="s">
        <v>319</v>
      </c>
      <c r="D36" s="50" t="s">
        <v>211</v>
      </c>
      <c r="E36" s="68">
        <f>'3 января РБ'!E42</f>
        <v>4081480</v>
      </c>
      <c r="F36" s="69">
        <v>8.5</v>
      </c>
      <c r="G36" s="68">
        <f t="shared" si="0"/>
        <v>4428405.8</v>
      </c>
      <c r="H36" s="186">
        <f t="shared" si="1"/>
        <v>5314090</v>
      </c>
    </row>
    <row r="37" spans="1:8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87">
        <f>'3 января РБ'!E43</f>
        <v>7219430</v>
      </c>
      <c r="F37" s="188">
        <v>8.5</v>
      </c>
      <c r="G37" s="187">
        <f t="shared" si="0"/>
        <v>7833081.55</v>
      </c>
      <c r="H37" s="189">
        <f t="shared" si="1"/>
        <v>9399700</v>
      </c>
    </row>
    <row r="38" spans="1:8" ht="15">
      <c r="A38" s="267">
        <v>29</v>
      </c>
      <c r="B38" s="242" t="s">
        <v>149</v>
      </c>
      <c r="C38" s="253" t="s">
        <v>319</v>
      </c>
      <c r="D38" s="251"/>
      <c r="E38" s="245">
        <f>'3 января РБ'!E44</f>
        <v>0</v>
      </c>
      <c r="F38" s="270">
        <v>8.5</v>
      </c>
      <c r="G38" s="245">
        <f t="shared" si="0"/>
        <v>0</v>
      </c>
      <c r="H38" s="246">
        <f t="shared" si="1"/>
        <v>0</v>
      </c>
    </row>
    <row r="39" spans="1:8" ht="15">
      <c r="A39" s="157"/>
      <c r="B39" s="23" t="s">
        <v>39</v>
      </c>
      <c r="C39" s="54" t="s">
        <v>319</v>
      </c>
      <c r="D39" s="51" t="s">
        <v>234</v>
      </c>
      <c r="E39" s="68">
        <f>'3 января РБ'!E45</f>
        <v>3395860</v>
      </c>
      <c r="F39" s="69">
        <v>8.5</v>
      </c>
      <c r="G39" s="68">
        <f t="shared" si="0"/>
        <v>3684508.1</v>
      </c>
      <c r="H39" s="186">
        <f t="shared" si="1"/>
        <v>4421410</v>
      </c>
    </row>
    <row r="40" spans="1:8" ht="15">
      <c r="A40" s="157"/>
      <c r="B40" s="23" t="s">
        <v>150</v>
      </c>
      <c r="C40" s="54" t="s">
        <v>319</v>
      </c>
      <c r="D40" s="50" t="s">
        <v>235</v>
      </c>
      <c r="E40" s="68">
        <f>'3 января РБ'!E46</f>
        <v>1619140</v>
      </c>
      <c r="F40" s="69">
        <v>8.5</v>
      </c>
      <c r="G40" s="68">
        <f t="shared" si="0"/>
        <v>1756766.9</v>
      </c>
      <c r="H40" s="186">
        <f t="shared" si="1"/>
        <v>2108120</v>
      </c>
    </row>
    <row r="41" spans="1:8" ht="15">
      <c r="A41" s="157"/>
      <c r="B41" s="73" t="s">
        <v>167</v>
      </c>
      <c r="C41" s="54" t="s">
        <v>319</v>
      </c>
      <c r="D41" s="51" t="s">
        <v>236</v>
      </c>
      <c r="E41" s="68">
        <f>'3 января РБ'!E47</f>
        <v>1839300</v>
      </c>
      <c r="F41" s="69">
        <v>8.5</v>
      </c>
      <c r="G41" s="68">
        <f t="shared" si="0"/>
        <v>1995640.5</v>
      </c>
      <c r="H41" s="186">
        <f t="shared" si="1"/>
        <v>2394770</v>
      </c>
    </row>
    <row r="42" spans="1:8" ht="15">
      <c r="A42" s="157"/>
      <c r="B42" s="74" t="s">
        <v>42</v>
      </c>
      <c r="C42" s="54" t="s">
        <v>319</v>
      </c>
      <c r="D42" s="50" t="s">
        <v>237</v>
      </c>
      <c r="E42" s="68">
        <f>'3 января РБ'!E48</f>
        <v>251360</v>
      </c>
      <c r="F42" s="69">
        <v>8.5</v>
      </c>
      <c r="G42" s="68">
        <f t="shared" si="0"/>
        <v>272725.6</v>
      </c>
      <c r="H42" s="186">
        <f t="shared" si="1"/>
        <v>327270</v>
      </c>
    </row>
    <row r="43" spans="1:8" ht="15">
      <c r="A43" s="157"/>
      <c r="B43" s="23" t="s">
        <v>43</v>
      </c>
      <c r="C43" s="54" t="s">
        <v>319</v>
      </c>
      <c r="D43" s="51" t="s">
        <v>238</v>
      </c>
      <c r="E43" s="68">
        <f>'3 января РБ'!E49</f>
        <v>2430490</v>
      </c>
      <c r="F43" s="69">
        <v>8.5</v>
      </c>
      <c r="G43" s="68">
        <f t="shared" si="0"/>
        <v>2637081.65</v>
      </c>
      <c r="H43" s="186">
        <f t="shared" si="1"/>
        <v>3164500</v>
      </c>
    </row>
    <row r="44" spans="1:8" ht="15">
      <c r="A44" s="157"/>
      <c r="B44" s="31" t="s">
        <v>170</v>
      </c>
      <c r="C44" s="54" t="s">
        <v>319</v>
      </c>
      <c r="D44" s="50" t="s">
        <v>239</v>
      </c>
      <c r="E44" s="68">
        <f>'3 января РБ'!E50</f>
        <v>1563820</v>
      </c>
      <c r="F44" s="69">
        <v>8.5</v>
      </c>
      <c r="G44" s="68">
        <f t="shared" si="0"/>
        <v>1696744.7</v>
      </c>
      <c r="H44" s="186">
        <f t="shared" si="1"/>
        <v>2036090</v>
      </c>
    </row>
    <row r="45" spans="1:8" ht="15.75" thickBot="1">
      <c r="A45" s="158"/>
      <c r="B45" s="169" t="s">
        <v>168</v>
      </c>
      <c r="C45" s="93" t="s">
        <v>319</v>
      </c>
      <c r="D45" s="94" t="s">
        <v>240</v>
      </c>
      <c r="E45" s="187">
        <f>'3 января РБ'!E51</f>
        <v>696680</v>
      </c>
      <c r="F45" s="188">
        <v>8.5</v>
      </c>
      <c r="G45" s="187">
        <f t="shared" si="0"/>
        <v>755897.8</v>
      </c>
      <c r="H45" s="189">
        <f t="shared" si="1"/>
        <v>907080</v>
      </c>
    </row>
    <row r="46" spans="1:8" ht="15">
      <c r="A46" s="267">
        <v>30</v>
      </c>
      <c r="B46" s="252" t="s">
        <v>47</v>
      </c>
      <c r="C46" s="268"/>
      <c r="D46" s="251"/>
      <c r="E46" s="245">
        <f>'3 января РБ'!E52</f>
        <v>0</v>
      </c>
      <c r="F46" s="270">
        <v>8.5</v>
      </c>
      <c r="G46" s="245">
        <f t="shared" si="0"/>
        <v>0</v>
      </c>
      <c r="H46" s="246">
        <f t="shared" si="1"/>
        <v>0</v>
      </c>
    </row>
    <row r="47" spans="1:8" ht="15">
      <c r="A47" s="149"/>
      <c r="B47" s="75" t="s">
        <v>49</v>
      </c>
      <c r="C47" s="20" t="s">
        <v>50</v>
      </c>
      <c r="D47" s="51" t="s">
        <v>282</v>
      </c>
      <c r="E47" s="68">
        <f>'3 января РБ'!E53</f>
        <v>5652020</v>
      </c>
      <c r="F47" s="69">
        <v>8.5</v>
      </c>
      <c r="G47" s="68">
        <f t="shared" si="0"/>
        <v>6132441.7</v>
      </c>
      <c r="H47" s="186">
        <f t="shared" si="1"/>
        <v>7358930</v>
      </c>
    </row>
    <row r="48" spans="1:8" ht="15">
      <c r="A48" s="149"/>
      <c r="B48" s="75" t="s">
        <v>48</v>
      </c>
      <c r="C48" s="20" t="s">
        <v>14</v>
      </c>
      <c r="D48" s="50" t="s">
        <v>283</v>
      </c>
      <c r="E48" s="68">
        <f>'3 января РБ'!E54</f>
        <v>2828480</v>
      </c>
      <c r="F48" s="69">
        <v>8.5</v>
      </c>
      <c r="G48" s="68">
        <f t="shared" si="0"/>
        <v>3068900.8</v>
      </c>
      <c r="H48" s="186">
        <f t="shared" si="1"/>
        <v>3682680</v>
      </c>
    </row>
    <row r="49" spans="1:8" ht="15">
      <c r="A49" s="149"/>
      <c r="B49" s="76" t="s">
        <v>53</v>
      </c>
      <c r="C49" s="20" t="s">
        <v>50</v>
      </c>
      <c r="D49" s="51" t="s">
        <v>287</v>
      </c>
      <c r="E49" s="68">
        <f>'3 января РБ'!E55</f>
        <v>3286100</v>
      </c>
      <c r="F49" s="69">
        <v>8.5</v>
      </c>
      <c r="G49" s="68">
        <f t="shared" si="0"/>
        <v>3565418.5</v>
      </c>
      <c r="H49" s="186">
        <f t="shared" si="1"/>
        <v>4278500</v>
      </c>
    </row>
    <row r="50" spans="1:8" ht="15">
      <c r="A50" s="149"/>
      <c r="B50" s="76" t="s">
        <v>51</v>
      </c>
      <c r="C50" s="54" t="s">
        <v>319</v>
      </c>
      <c r="D50" s="50" t="s">
        <v>284</v>
      </c>
      <c r="E50" s="68">
        <f>'3 января РБ'!E56</f>
        <v>1619140</v>
      </c>
      <c r="F50" s="69">
        <v>8.5</v>
      </c>
      <c r="G50" s="68">
        <f t="shared" si="0"/>
        <v>1756766.9</v>
      </c>
      <c r="H50" s="186">
        <f t="shared" si="1"/>
        <v>2108120</v>
      </c>
    </row>
    <row r="51" spans="1:8" ht="15">
      <c r="A51" s="149"/>
      <c r="B51" s="31" t="s">
        <v>171</v>
      </c>
      <c r="C51" s="54" t="s">
        <v>319</v>
      </c>
      <c r="D51" s="51" t="s">
        <v>285</v>
      </c>
      <c r="E51" s="68">
        <f>'3 января РБ'!E57</f>
        <v>1563820</v>
      </c>
      <c r="F51" s="69">
        <v>8.5</v>
      </c>
      <c r="G51" s="68">
        <f t="shared" si="0"/>
        <v>1696744.7</v>
      </c>
      <c r="H51" s="186">
        <f t="shared" si="1"/>
        <v>2036090</v>
      </c>
    </row>
    <row r="52" spans="1:8" ht="15">
      <c r="A52" s="149"/>
      <c r="B52" s="76" t="s">
        <v>52</v>
      </c>
      <c r="C52" s="54" t="s">
        <v>319</v>
      </c>
      <c r="D52" s="50" t="s">
        <v>286</v>
      </c>
      <c r="E52" s="68">
        <f>'3 января РБ'!E58</f>
        <v>1744570</v>
      </c>
      <c r="F52" s="69">
        <v>8.5</v>
      </c>
      <c r="G52" s="68">
        <f t="shared" si="0"/>
        <v>1892858.45</v>
      </c>
      <c r="H52" s="186">
        <f t="shared" si="1"/>
        <v>2271430</v>
      </c>
    </row>
    <row r="53" spans="1:8" ht="15">
      <c r="A53" s="149"/>
      <c r="B53" s="76" t="s">
        <v>54</v>
      </c>
      <c r="C53" s="54" t="s">
        <v>319</v>
      </c>
      <c r="D53" s="51" t="s">
        <v>288</v>
      </c>
      <c r="E53" s="68">
        <f>'3 января РБ'!E59</f>
        <v>251360</v>
      </c>
      <c r="F53" s="69">
        <v>8.5</v>
      </c>
      <c r="G53" s="68">
        <f t="shared" si="0"/>
        <v>272725.6</v>
      </c>
      <c r="H53" s="186">
        <f t="shared" si="1"/>
        <v>327270</v>
      </c>
    </row>
    <row r="54" spans="1:8" ht="15.75" thickBot="1">
      <c r="A54" s="158"/>
      <c r="B54" s="152" t="s">
        <v>172</v>
      </c>
      <c r="C54" s="93" t="s">
        <v>319</v>
      </c>
      <c r="D54" s="109" t="s">
        <v>216</v>
      </c>
      <c r="E54" s="187">
        <f>'3 января РБ'!E60</f>
        <v>412760</v>
      </c>
      <c r="F54" s="188">
        <v>8.5</v>
      </c>
      <c r="G54" s="187">
        <f t="shared" si="0"/>
        <v>447844.6</v>
      </c>
      <c r="H54" s="189">
        <f t="shared" si="1"/>
        <v>537410</v>
      </c>
    </row>
    <row r="55" spans="1:8" ht="15">
      <c r="A55" s="267">
        <v>31</v>
      </c>
      <c r="B55" s="254" t="s">
        <v>55</v>
      </c>
      <c r="C55" s="266"/>
      <c r="D55" s="247"/>
      <c r="E55" s="245">
        <f>'3 января РБ'!E61</f>
        <v>0</v>
      </c>
      <c r="F55" s="270">
        <v>8.5</v>
      </c>
      <c r="G55" s="245">
        <f t="shared" si="0"/>
        <v>0</v>
      </c>
      <c r="H55" s="246">
        <f t="shared" si="1"/>
        <v>0</v>
      </c>
    </row>
    <row r="56" spans="1:8" ht="15">
      <c r="A56" s="157"/>
      <c r="B56" s="76" t="s">
        <v>59</v>
      </c>
      <c r="C56" s="72" t="s">
        <v>14</v>
      </c>
      <c r="D56" s="50" t="s">
        <v>289</v>
      </c>
      <c r="E56" s="68">
        <f>'3 января РБ'!E62</f>
        <v>5359000</v>
      </c>
      <c r="F56" s="69">
        <v>8.5</v>
      </c>
      <c r="G56" s="68">
        <f t="shared" si="0"/>
        <v>5814515</v>
      </c>
      <c r="H56" s="186">
        <f t="shared" si="1"/>
        <v>6977420</v>
      </c>
    </row>
    <row r="57" spans="1:8" ht="15">
      <c r="A57" s="157"/>
      <c r="B57" s="76" t="s">
        <v>56</v>
      </c>
      <c r="C57" s="72" t="s">
        <v>14</v>
      </c>
      <c r="D57" s="51" t="s">
        <v>290</v>
      </c>
      <c r="E57" s="68">
        <f>'3 января РБ'!E63</f>
        <v>2404670</v>
      </c>
      <c r="F57" s="69">
        <v>8.5</v>
      </c>
      <c r="G57" s="68">
        <f t="shared" si="0"/>
        <v>2609066.95</v>
      </c>
      <c r="H57" s="186">
        <f t="shared" si="1"/>
        <v>3130880</v>
      </c>
    </row>
    <row r="58" spans="1:8" ht="15">
      <c r="A58" s="157"/>
      <c r="B58" s="76" t="s">
        <v>57</v>
      </c>
      <c r="C58" s="72" t="s">
        <v>14</v>
      </c>
      <c r="D58" s="50" t="s">
        <v>291</v>
      </c>
      <c r="E58" s="68">
        <f>'3 января РБ'!E64</f>
        <v>2322340</v>
      </c>
      <c r="F58" s="69">
        <v>8.5</v>
      </c>
      <c r="G58" s="68">
        <f t="shared" si="0"/>
        <v>2519738.9</v>
      </c>
      <c r="H58" s="186">
        <f t="shared" si="1"/>
        <v>3023690</v>
      </c>
    </row>
    <row r="59" spans="1:8" ht="15.75" thickBot="1">
      <c r="A59" s="158"/>
      <c r="B59" s="167" t="s">
        <v>58</v>
      </c>
      <c r="C59" s="192" t="s">
        <v>14</v>
      </c>
      <c r="D59" s="94" t="s">
        <v>292</v>
      </c>
      <c r="E59" s="187">
        <f>'3 января РБ'!E65</f>
        <v>371880</v>
      </c>
      <c r="F59" s="188">
        <v>8.5</v>
      </c>
      <c r="G59" s="187">
        <f t="shared" si="0"/>
        <v>403489.8</v>
      </c>
      <c r="H59" s="189">
        <f t="shared" si="1"/>
        <v>484190</v>
      </c>
    </row>
    <row r="60" spans="1:8" ht="15">
      <c r="A60" s="259">
        <v>32</v>
      </c>
      <c r="B60" s="255" t="s">
        <v>60</v>
      </c>
      <c r="C60" s="271" t="s">
        <v>14</v>
      </c>
      <c r="D60" s="251"/>
      <c r="E60" s="245">
        <f>'3 января РБ'!E66</f>
        <v>0</v>
      </c>
      <c r="F60" s="270">
        <v>8.5</v>
      </c>
      <c r="G60" s="245">
        <f t="shared" si="0"/>
        <v>0</v>
      </c>
      <c r="H60" s="246">
        <f t="shared" si="1"/>
        <v>0</v>
      </c>
    </row>
    <row r="61" spans="1:8" ht="15">
      <c r="A61" s="149"/>
      <c r="B61" s="73" t="s">
        <v>61</v>
      </c>
      <c r="C61" s="20" t="s">
        <v>14</v>
      </c>
      <c r="D61" s="51" t="s">
        <v>241</v>
      </c>
      <c r="E61" s="68">
        <f>'3 января РБ'!E67</f>
        <v>999200</v>
      </c>
      <c r="F61" s="69">
        <v>8.5</v>
      </c>
      <c r="G61" s="68">
        <f t="shared" si="0"/>
        <v>1084132</v>
      </c>
      <c r="H61" s="186">
        <f t="shared" si="1"/>
        <v>1300960</v>
      </c>
    </row>
    <row r="62" spans="1:8" ht="15">
      <c r="A62" s="149"/>
      <c r="B62" s="73" t="s">
        <v>62</v>
      </c>
      <c r="C62" s="20" t="s">
        <v>14</v>
      </c>
      <c r="D62" s="50" t="s">
        <v>242</v>
      </c>
      <c r="E62" s="68">
        <f>'3 января РБ'!E68</f>
        <v>1342640</v>
      </c>
      <c r="F62" s="69">
        <v>8.5</v>
      </c>
      <c r="G62" s="68">
        <f t="shared" si="0"/>
        <v>1456764.4</v>
      </c>
      <c r="H62" s="186">
        <f t="shared" si="1"/>
        <v>1748120</v>
      </c>
    </row>
    <row r="63" spans="1:8" ht="15">
      <c r="A63" s="149"/>
      <c r="B63" s="73" t="s">
        <v>63</v>
      </c>
      <c r="C63" s="20" t="s">
        <v>14</v>
      </c>
      <c r="D63" s="51" t="s">
        <v>243</v>
      </c>
      <c r="E63" s="68">
        <f>'3 января РБ'!E69</f>
        <v>883980</v>
      </c>
      <c r="F63" s="69">
        <v>8.5</v>
      </c>
      <c r="G63" s="68">
        <f t="shared" si="0"/>
        <v>959118.3</v>
      </c>
      <c r="H63" s="186">
        <f t="shared" si="1"/>
        <v>1150940</v>
      </c>
    </row>
    <row r="64" spans="1:8" ht="15">
      <c r="A64" s="149"/>
      <c r="B64" s="73" t="s">
        <v>64</v>
      </c>
      <c r="C64" s="20" t="s">
        <v>14</v>
      </c>
      <c r="D64" s="50" t="s">
        <v>244</v>
      </c>
      <c r="E64" s="68">
        <f>'3 января РБ'!E70</f>
        <v>1379380</v>
      </c>
      <c r="F64" s="69">
        <v>8.5</v>
      </c>
      <c r="G64" s="68">
        <f t="shared" si="0"/>
        <v>1496627.3</v>
      </c>
      <c r="H64" s="186">
        <f t="shared" si="1"/>
        <v>1795950</v>
      </c>
    </row>
    <row r="65" spans="1:8" ht="16.5">
      <c r="A65" s="159"/>
      <c r="B65" s="73" t="s">
        <v>68</v>
      </c>
      <c r="C65" s="20" t="s">
        <v>14</v>
      </c>
      <c r="D65" s="51" t="s">
        <v>248</v>
      </c>
      <c r="E65" s="68">
        <f>'3 января РБ'!E71</f>
        <v>2130900</v>
      </c>
      <c r="F65" s="69">
        <v>8.5</v>
      </c>
      <c r="G65" s="68">
        <f t="shared" si="0"/>
        <v>2312026.5</v>
      </c>
      <c r="H65" s="186">
        <f t="shared" si="1"/>
        <v>2774430</v>
      </c>
    </row>
    <row r="66" spans="1:8" ht="15">
      <c r="A66" s="149"/>
      <c r="B66" s="73" t="s">
        <v>69</v>
      </c>
      <c r="C66" s="20" t="s">
        <v>14</v>
      </c>
      <c r="D66" s="50" t="s">
        <v>249</v>
      </c>
      <c r="E66" s="68">
        <f>'3 января РБ'!E72</f>
        <v>2863330</v>
      </c>
      <c r="F66" s="69">
        <v>8.5</v>
      </c>
      <c r="G66" s="68">
        <f t="shared" si="0"/>
        <v>3106713.05</v>
      </c>
      <c r="H66" s="186">
        <f t="shared" si="1"/>
        <v>3728060</v>
      </c>
    </row>
    <row r="67" spans="1:8" ht="16.5">
      <c r="A67" s="159"/>
      <c r="B67" s="73" t="s">
        <v>67</v>
      </c>
      <c r="C67" s="20" t="s">
        <v>14</v>
      </c>
      <c r="D67" s="51" t="s">
        <v>247</v>
      </c>
      <c r="E67" s="68">
        <f>'3 января РБ'!E73</f>
        <v>1151280</v>
      </c>
      <c r="F67" s="69">
        <v>8.5</v>
      </c>
      <c r="G67" s="68">
        <f t="shared" si="0"/>
        <v>1249138.8</v>
      </c>
      <c r="H67" s="186">
        <f t="shared" si="1"/>
        <v>1498970</v>
      </c>
    </row>
    <row r="68" spans="1:8" ht="16.5">
      <c r="A68" s="159"/>
      <c r="B68" s="73" t="s">
        <v>66</v>
      </c>
      <c r="C68" s="20" t="s">
        <v>14</v>
      </c>
      <c r="D68" s="50" t="s">
        <v>246</v>
      </c>
      <c r="E68" s="68">
        <f>'3 января РБ'!E74</f>
        <v>754010</v>
      </c>
      <c r="F68" s="69">
        <v>8.5</v>
      </c>
      <c r="G68" s="68">
        <f t="shared" si="0"/>
        <v>818100.85</v>
      </c>
      <c r="H68" s="186">
        <f t="shared" si="1"/>
        <v>981720</v>
      </c>
    </row>
    <row r="69" spans="1:8" ht="15">
      <c r="A69" s="149"/>
      <c r="B69" s="73" t="s">
        <v>72</v>
      </c>
      <c r="C69" s="20" t="s">
        <v>14</v>
      </c>
      <c r="D69" s="51" t="s">
        <v>252</v>
      </c>
      <c r="E69" s="68">
        <f>'3 января РБ'!E75</f>
        <v>1489930</v>
      </c>
      <c r="F69" s="69">
        <v>8.5</v>
      </c>
      <c r="G69" s="68">
        <f t="shared" si="0"/>
        <v>1616574.05</v>
      </c>
      <c r="H69" s="186">
        <f t="shared" si="1"/>
        <v>1939890</v>
      </c>
    </row>
    <row r="70" spans="1:8" ht="15">
      <c r="A70" s="149"/>
      <c r="B70" s="73" t="s">
        <v>70</v>
      </c>
      <c r="C70" s="20" t="s">
        <v>14</v>
      </c>
      <c r="D70" s="50" t="s">
        <v>250</v>
      </c>
      <c r="E70" s="68">
        <f>'3 января РБ'!E76</f>
        <v>1277240</v>
      </c>
      <c r="F70" s="69">
        <v>8.5</v>
      </c>
      <c r="G70" s="68">
        <f t="shared" si="0"/>
        <v>1385805.4</v>
      </c>
      <c r="H70" s="186">
        <f t="shared" si="1"/>
        <v>1662970</v>
      </c>
    </row>
    <row r="71" spans="1:8" ht="15">
      <c r="A71" s="149"/>
      <c r="B71" s="73" t="s">
        <v>71</v>
      </c>
      <c r="C71" s="20" t="s">
        <v>14</v>
      </c>
      <c r="D71" s="51" t="s">
        <v>251</v>
      </c>
      <c r="E71" s="68">
        <f>'3 января РБ'!E77</f>
        <v>1528400</v>
      </c>
      <c r="F71" s="69">
        <v>8.5</v>
      </c>
      <c r="G71" s="68">
        <f t="shared" si="0"/>
        <v>1658314</v>
      </c>
      <c r="H71" s="186">
        <f t="shared" si="1"/>
        <v>1989980</v>
      </c>
    </row>
    <row r="72" spans="1:8" ht="15">
      <c r="A72" s="149"/>
      <c r="B72" s="77" t="s">
        <v>73</v>
      </c>
      <c r="C72" s="20" t="s">
        <v>14</v>
      </c>
      <c r="D72" s="50" t="s">
        <v>253</v>
      </c>
      <c r="E72" s="68">
        <f>'3 января РБ'!E78</f>
        <v>272250</v>
      </c>
      <c r="F72" s="69">
        <v>8.5</v>
      </c>
      <c r="G72" s="68">
        <f aca="true" t="shared" si="2" ref="G72:G134">E72*F72/100+E72</f>
        <v>295391.25</v>
      </c>
      <c r="H72" s="186">
        <f aca="true" t="shared" si="3" ref="H72:H134">ROUND(G72*1.2/10,0)*10</f>
        <v>354470</v>
      </c>
    </row>
    <row r="73" spans="1:8" ht="15.75" thickBot="1">
      <c r="A73" s="151"/>
      <c r="B73" s="199" t="s">
        <v>65</v>
      </c>
      <c r="C73" s="93" t="s">
        <v>319</v>
      </c>
      <c r="D73" s="94" t="s">
        <v>245</v>
      </c>
      <c r="E73" s="187">
        <f>'3 января РБ'!E79</f>
        <v>176890</v>
      </c>
      <c r="F73" s="188">
        <v>8.5</v>
      </c>
      <c r="G73" s="187">
        <f t="shared" si="2"/>
        <v>191925.65</v>
      </c>
      <c r="H73" s="189">
        <f t="shared" si="3"/>
        <v>230310</v>
      </c>
    </row>
    <row r="74" spans="1:8" ht="15">
      <c r="A74" s="160">
        <v>34</v>
      </c>
      <c r="B74" s="168" t="s">
        <v>44</v>
      </c>
      <c r="C74" s="88" t="s">
        <v>319</v>
      </c>
      <c r="D74" s="105" t="s">
        <v>301</v>
      </c>
      <c r="E74" s="183">
        <f>'3 января РБ'!E80</f>
        <v>1786930</v>
      </c>
      <c r="F74" s="184">
        <v>8.5</v>
      </c>
      <c r="G74" s="183">
        <f t="shared" si="2"/>
        <v>1938819.05</v>
      </c>
      <c r="H74" s="185">
        <f t="shared" si="3"/>
        <v>2326580</v>
      </c>
    </row>
    <row r="75" spans="1:8" ht="15">
      <c r="A75" s="157">
        <v>35</v>
      </c>
      <c r="B75" s="23" t="s">
        <v>45</v>
      </c>
      <c r="C75" s="54" t="s">
        <v>319</v>
      </c>
      <c r="D75" s="51" t="s">
        <v>302</v>
      </c>
      <c r="E75" s="68">
        <f>'3 января РБ'!E81</f>
        <v>739850</v>
      </c>
      <c r="F75" s="69">
        <v>8.5</v>
      </c>
      <c r="G75" s="68">
        <f t="shared" si="2"/>
        <v>802737.25</v>
      </c>
      <c r="H75" s="186">
        <f t="shared" si="3"/>
        <v>963280</v>
      </c>
    </row>
    <row r="76" spans="1:8" ht="15.75" thickBot="1">
      <c r="A76" s="158">
        <v>36</v>
      </c>
      <c r="B76" s="169" t="s">
        <v>46</v>
      </c>
      <c r="C76" s="93" t="s">
        <v>319</v>
      </c>
      <c r="D76" s="109" t="s">
        <v>260</v>
      </c>
      <c r="E76" s="187">
        <f>'3 января РБ'!E82</f>
        <v>632320</v>
      </c>
      <c r="F76" s="188">
        <v>8.5</v>
      </c>
      <c r="G76" s="187">
        <f t="shared" si="2"/>
        <v>686067.2</v>
      </c>
      <c r="H76" s="189">
        <f t="shared" si="3"/>
        <v>823280</v>
      </c>
    </row>
    <row r="77" spans="1:8" ht="15">
      <c r="A77" s="259">
        <v>37</v>
      </c>
      <c r="B77" s="269" t="s">
        <v>74</v>
      </c>
      <c r="C77" s="253" t="s">
        <v>319</v>
      </c>
      <c r="D77" s="247"/>
      <c r="E77" s="245">
        <f>'3 января РБ'!E83</f>
        <v>0</v>
      </c>
      <c r="F77" s="270">
        <v>8.5</v>
      </c>
      <c r="G77" s="245">
        <f t="shared" si="2"/>
        <v>0</v>
      </c>
      <c r="H77" s="246">
        <f t="shared" si="3"/>
        <v>0</v>
      </c>
    </row>
    <row r="78" spans="1:8" ht="15">
      <c r="A78" s="149"/>
      <c r="B78" s="22" t="s">
        <v>75</v>
      </c>
      <c r="C78" s="54" t="s">
        <v>319</v>
      </c>
      <c r="D78" s="50" t="s">
        <v>254</v>
      </c>
      <c r="E78" s="68">
        <f>'3 января РБ'!E84</f>
        <v>1325210</v>
      </c>
      <c r="F78" s="69">
        <v>8.5</v>
      </c>
      <c r="G78" s="68">
        <f t="shared" si="2"/>
        <v>1437852.85</v>
      </c>
      <c r="H78" s="186">
        <f t="shared" si="3"/>
        <v>1725420</v>
      </c>
    </row>
    <row r="79" spans="1:8" ht="15">
      <c r="A79" s="149"/>
      <c r="B79" s="22" t="s">
        <v>79</v>
      </c>
      <c r="C79" s="54" t="s">
        <v>319</v>
      </c>
      <c r="D79" s="51" t="s">
        <v>303</v>
      </c>
      <c r="E79" s="68">
        <f>'3 января РБ'!E85</f>
        <v>697390</v>
      </c>
      <c r="F79" s="69">
        <v>8.5</v>
      </c>
      <c r="G79" s="68">
        <f t="shared" si="2"/>
        <v>756668.15</v>
      </c>
      <c r="H79" s="186">
        <f t="shared" si="3"/>
        <v>908000</v>
      </c>
    </row>
    <row r="80" spans="1:8" ht="15">
      <c r="A80" s="149"/>
      <c r="B80" s="22" t="s">
        <v>76</v>
      </c>
      <c r="C80" s="54" t="s">
        <v>319</v>
      </c>
      <c r="D80" s="50" t="s">
        <v>255</v>
      </c>
      <c r="E80" s="68">
        <f>'3 января РБ'!E86</f>
        <v>880670</v>
      </c>
      <c r="F80" s="69">
        <v>8.5</v>
      </c>
      <c r="G80" s="68">
        <f t="shared" si="2"/>
        <v>955526.95</v>
      </c>
      <c r="H80" s="186">
        <f t="shared" si="3"/>
        <v>1146630</v>
      </c>
    </row>
    <row r="81" spans="1:8" ht="15">
      <c r="A81" s="149"/>
      <c r="B81" s="22" t="s">
        <v>77</v>
      </c>
      <c r="C81" s="54" t="s">
        <v>319</v>
      </c>
      <c r="D81" s="51" t="s">
        <v>256</v>
      </c>
      <c r="E81" s="68">
        <f>'3 января РБ'!E87</f>
        <v>662860</v>
      </c>
      <c r="F81" s="69">
        <v>8.5</v>
      </c>
      <c r="G81" s="68">
        <f t="shared" si="2"/>
        <v>719203.1</v>
      </c>
      <c r="H81" s="186">
        <f t="shared" si="3"/>
        <v>863040</v>
      </c>
    </row>
    <row r="82" spans="1:8" ht="15.75" thickBot="1">
      <c r="A82" s="151"/>
      <c r="B82" s="152" t="s">
        <v>78</v>
      </c>
      <c r="C82" s="93" t="s">
        <v>319</v>
      </c>
      <c r="D82" s="109" t="s">
        <v>257</v>
      </c>
      <c r="E82" s="187">
        <f>'3 января РБ'!E88</f>
        <v>492360</v>
      </c>
      <c r="F82" s="188">
        <v>8.5</v>
      </c>
      <c r="G82" s="187">
        <f t="shared" si="2"/>
        <v>534210.6</v>
      </c>
      <c r="H82" s="189">
        <f t="shared" si="3"/>
        <v>641050</v>
      </c>
    </row>
    <row r="83" spans="1:8" ht="15">
      <c r="A83" s="259">
        <v>38</v>
      </c>
      <c r="B83" s="269" t="s">
        <v>80</v>
      </c>
      <c r="C83" s="253" t="s">
        <v>319</v>
      </c>
      <c r="D83" s="247"/>
      <c r="E83" s="245">
        <f>'3 января РБ'!E89</f>
        <v>0</v>
      </c>
      <c r="F83" s="270">
        <v>8.5</v>
      </c>
      <c r="G83" s="245">
        <f t="shared" si="2"/>
        <v>0</v>
      </c>
      <c r="H83" s="246">
        <f t="shared" si="3"/>
        <v>0</v>
      </c>
    </row>
    <row r="84" spans="1:8" ht="15">
      <c r="A84" s="149"/>
      <c r="B84" s="22" t="s">
        <v>82</v>
      </c>
      <c r="C84" s="54" t="s">
        <v>319</v>
      </c>
      <c r="D84" s="50" t="s">
        <v>264</v>
      </c>
      <c r="E84" s="68">
        <f>'3 января РБ'!E90</f>
        <v>1041490</v>
      </c>
      <c r="F84" s="69">
        <v>8.5</v>
      </c>
      <c r="G84" s="68">
        <f t="shared" si="2"/>
        <v>1130016.65</v>
      </c>
      <c r="H84" s="186">
        <f t="shared" si="3"/>
        <v>1356020</v>
      </c>
    </row>
    <row r="85" spans="1:8" ht="15">
      <c r="A85" s="149"/>
      <c r="B85" s="22" t="s">
        <v>81</v>
      </c>
      <c r="C85" s="54" t="s">
        <v>319</v>
      </c>
      <c r="D85" s="51" t="s">
        <v>263</v>
      </c>
      <c r="E85" s="68">
        <f>'3 января РБ'!E91</f>
        <v>915040</v>
      </c>
      <c r="F85" s="69">
        <v>8.5</v>
      </c>
      <c r="G85" s="68">
        <f t="shared" si="2"/>
        <v>992818.4</v>
      </c>
      <c r="H85" s="186">
        <f t="shared" si="3"/>
        <v>1191380</v>
      </c>
    </row>
    <row r="86" spans="1:8" ht="15">
      <c r="A86" s="149"/>
      <c r="B86" s="22" t="s">
        <v>83</v>
      </c>
      <c r="C86" s="54" t="s">
        <v>319</v>
      </c>
      <c r="D86" s="50" t="s">
        <v>265</v>
      </c>
      <c r="E86" s="68">
        <f>'3 января РБ'!E92</f>
        <v>706190</v>
      </c>
      <c r="F86" s="69">
        <v>8.5</v>
      </c>
      <c r="G86" s="68">
        <f t="shared" si="2"/>
        <v>766216.15</v>
      </c>
      <c r="H86" s="186">
        <f t="shared" si="3"/>
        <v>919460</v>
      </c>
    </row>
    <row r="87" spans="1:8" ht="15">
      <c r="A87" s="149"/>
      <c r="B87" s="22" t="s">
        <v>84</v>
      </c>
      <c r="C87" s="54" t="s">
        <v>319</v>
      </c>
      <c r="D87" s="51" t="s">
        <v>266</v>
      </c>
      <c r="E87" s="68">
        <f>'3 января РБ'!E93</f>
        <v>506680</v>
      </c>
      <c r="F87" s="69">
        <v>8.5</v>
      </c>
      <c r="G87" s="68">
        <f t="shared" si="2"/>
        <v>549747.8</v>
      </c>
      <c r="H87" s="186">
        <f t="shared" si="3"/>
        <v>659700</v>
      </c>
    </row>
    <row r="88" spans="1:8" ht="15">
      <c r="A88" s="149"/>
      <c r="B88" s="22" t="s">
        <v>85</v>
      </c>
      <c r="C88" s="54" t="s">
        <v>319</v>
      </c>
      <c r="D88" s="50" t="s">
        <v>304</v>
      </c>
      <c r="E88" s="68">
        <f>'3 января РБ'!E94</f>
        <v>427970</v>
      </c>
      <c r="F88" s="69">
        <v>8.5</v>
      </c>
      <c r="G88" s="68">
        <f t="shared" si="2"/>
        <v>464347.45</v>
      </c>
      <c r="H88" s="186">
        <f t="shared" si="3"/>
        <v>557220</v>
      </c>
    </row>
    <row r="89" spans="1:8" ht="15.75" thickBot="1">
      <c r="A89" s="151"/>
      <c r="B89" s="152" t="s">
        <v>86</v>
      </c>
      <c r="C89" s="93" t="s">
        <v>319</v>
      </c>
      <c r="D89" s="94" t="s">
        <v>305</v>
      </c>
      <c r="E89" s="187">
        <f>'3 января РБ'!E95</f>
        <v>89850</v>
      </c>
      <c r="F89" s="188">
        <v>8.5</v>
      </c>
      <c r="G89" s="187">
        <f t="shared" si="2"/>
        <v>97487.25</v>
      </c>
      <c r="H89" s="189">
        <f t="shared" si="3"/>
        <v>116980</v>
      </c>
    </row>
    <row r="90" spans="1:8" ht="15">
      <c r="A90" s="145">
        <v>39</v>
      </c>
      <c r="B90" s="177" t="s">
        <v>87</v>
      </c>
      <c r="C90" s="88" t="s">
        <v>319</v>
      </c>
      <c r="D90" s="105"/>
      <c r="E90" s="183">
        <f>'3 января РБ'!E96</f>
        <v>0</v>
      </c>
      <c r="F90" s="184">
        <v>8.5</v>
      </c>
      <c r="G90" s="183">
        <f t="shared" si="2"/>
        <v>0</v>
      </c>
      <c r="H90" s="185">
        <f t="shared" si="3"/>
        <v>0</v>
      </c>
    </row>
    <row r="91" spans="1:8" ht="15">
      <c r="A91" s="149"/>
      <c r="B91" s="22" t="s">
        <v>88</v>
      </c>
      <c r="C91" s="54" t="s">
        <v>319</v>
      </c>
      <c r="D91" s="51" t="s">
        <v>258</v>
      </c>
      <c r="E91" s="68">
        <f>'3 января РБ'!E97</f>
        <v>607110</v>
      </c>
      <c r="F91" s="69">
        <v>8.5</v>
      </c>
      <c r="G91" s="68">
        <f t="shared" si="2"/>
        <v>658714.35</v>
      </c>
      <c r="H91" s="186">
        <f t="shared" si="3"/>
        <v>790460</v>
      </c>
    </row>
    <row r="92" spans="1:8" ht="15">
      <c r="A92" s="149"/>
      <c r="B92" s="22" t="s">
        <v>89</v>
      </c>
      <c r="C92" s="54" t="s">
        <v>319</v>
      </c>
      <c r="D92" s="50" t="s">
        <v>259</v>
      </c>
      <c r="E92" s="68">
        <f>'3 января РБ'!E98</f>
        <v>596790</v>
      </c>
      <c r="F92" s="69">
        <v>8.5</v>
      </c>
      <c r="G92" s="68">
        <f t="shared" si="2"/>
        <v>647517.15</v>
      </c>
      <c r="H92" s="186">
        <f t="shared" si="3"/>
        <v>777020</v>
      </c>
    </row>
    <row r="93" spans="1:8" ht="15">
      <c r="A93" s="149"/>
      <c r="B93" s="22" t="s">
        <v>90</v>
      </c>
      <c r="C93" s="54" t="s">
        <v>319</v>
      </c>
      <c r="D93" s="51" t="s">
        <v>261</v>
      </c>
      <c r="E93" s="68">
        <f>'3 января РБ'!E99</f>
        <v>759590</v>
      </c>
      <c r="F93" s="69">
        <v>8.5</v>
      </c>
      <c r="G93" s="68">
        <f t="shared" si="2"/>
        <v>824155.15</v>
      </c>
      <c r="H93" s="186">
        <f t="shared" si="3"/>
        <v>988990</v>
      </c>
    </row>
    <row r="94" spans="1:8" ht="15">
      <c r="A94" s="149"/>
      <c r="B94" s="22" t="s">
        <v>91</v>
      </c>
      <c r="C94" s="54" t="s">
        <v>319</v>
      </c>
      <c r="D94" s="50" t="s">
        <v>262</v>
      </c>
      <c r="E94" s="68">
        <f>'3 января РБ'!E100</f>
        <v>739170</v>
      </c>
      <c r="F94" s="69">
        <v>8.5</v>
      </c>
      <c r="G94" s="68">
        <f t="shared" si="2"/>
        <v>801999.45</v>
      </c>
      <c r="H94" s="186">
        <f t="shared" si="3"/>
        <v>962400</v>
      </c>
    </row>
    <row r="95" spans="1:8" ht="15.75" thickBot="1">
      <c r="A95" s="151"/>
      <c r="B95" s="152" t="s">
        <v>92</v>
      </c>
      <c r="C95" s="93" t="s">
        <v>319</v>
      </c>
      <c r="D95" s="94" t="s">
        <v>260</v>
      </c>
      <c r="E95" s="187">
        <f>'3 января РБ'!E101</f>
        <v>632320</v>
      </c>
      <c r="F95" s="188">
        <v>8.5</v>
      </c>
      <c r="G95" s="187">
        <f t="shared" si="2"/>
        <v>686067.2</v>
      </c>
      <c r="H95" s="189">
        <f t="shared" si="3"/>
        <v>823280</v>
      </c>
    </row>
    <row r="96" spans="1:8" ht="15">
      <c r="A96" s="259">
        <v>40</v>
      </c>
      <c r="B96" s="260" t="s">
        <v>87</v>
      </c>
      <c r="C96" s="261"/>
      <c r="D96" s="251"/>
      <c r="E96" s="245">
        <f>'3 января РБ'!E102</f>
        <v>0</v>
      </c>
      <c r="F96" s="270">
        <v>8.5</v>
      </c>
      <c r="G96" s="245">
        <f t="shared" si="2"/>
        <v>0</v>
      </c>
      <c r="H96" s="246">
        <f t="shared" si="3"/>
        <v>0</v>
      </c>
    </row>
    <row r="97" spans="1:8" ht="15">
      <c r="A97" s="149"/>
      <c r="B97" s="22" t="s">
        <v>93</v>
      </c>
      <c r="C97" s="54" t="s">
        <v>319</v>
      </c>
      <c r="D97" s="51" t="s">
        <v>306</v>
      </c>
      <c r="E97" s="68">
        <f>'3 января РБ'!E103</f>
        <v>917680</v>
      </c>
      <c r="F97" s="69">
        <v>8.5</v>
      </c>
      <c r="G97" s="68">
        <f t="shared" si="2"/>
        <v>995682.8</v>
      </c>
      <c r="H97" s="186">
        <f t="shared" si="3"/>
        <v>1194820</v>
      </c>
    </row>
    <row r="98" spans="1:8" ht="15">
      <c r="A98" s="149"/>
      <c r="B98" s="22" t="s">
        <v>94</v>
      </c>
      <c r="C98" s="54" t="s">
        <v>319</v>
      </c>
      <c r="D98" s="50" t="s">
        <v>307</v>
      </c>
      <c r="E98" s="68">
        <f>'3 января РБ'!E104</f>
        <v>557490</v>
      </c>
      <c r="F98" s="69">
        <v>8.5</v>
      </c>
      <c r="G98" s="68">
        <f t="shared" si="2"/>
        <v>604876.65</v>
      </c>
      <c r="H98" s="186">
        <f t="shared" si="3"/>
        <v>725850</v>
      </c>
    </row>
    <row r="99" spans="1:8" ht="15">
      <c r="A99" s="149"/>
      <c r="B99" s="22" t="s">
        <v>95</v>
      </c>
      <c r="C99" s="54" t="s">
        <v>319</v>
      </c>
      <c r="D99" s="51" t="s">
        <v>308</v>
      </c>
      <c r="E99" s="68">
        <f>'3 января РБ'!E105</f>
        <v>1694570</v>
      </c>
      <c r="F99" s="69">
        <v>8.5</v>
      </c>
      <c r="G99" s="68">
        <f t="shared" si="2"/>
        <v>1838608.45</v>
      </c>
      <c r="H99" s="186">
        <f t="shared" si="3"/>
        <v>2206330</v>
      </c>
    </row>
    <row r="100" spans="1:8" ht="15">
      <c r="A100" s="149"/>
      <c r="B100" s="22" t="s">
        <v>96</v>
      </c>
      <c r="C100" s="54" t="s">
        <v>319</v>
      </c>
      <c r="D100" s="50" t="s">
        <v>309</v>
      </c>
      <c r="E100" s="68">
        <f>'3 января РБ'!E106</f>
        <v>1026190</v>
      </c>
      <c r="F100" s="69">
        <v>8.5</v>
      </c>
      <c r="G100" s="68">
        <f t="shared" si="2"/>
        <v>1113416.15</v>
      </c>
      <c r="H100" s="186">
        <f t="shared" si="3"/>
        <v>1336100</v>
      </c>
    </row>
    <row r="101" spans="1:8" ht="15">
      <c r="A101" s="149"/>
      <c r="B101" s="22" t="s">
        <v>76</v>
      </c>
      <c r="C101" s="54" t="s">
        <v>319</v>
      </c>
      <c r="D101" s="51" t="s">
        <v>255</v>
      </c>
      <c r="E101" s="68">
        <f>'3 января РБ'!E107</f>
        <v>880670</v>
      </c>
      <c r="F101" s="69">
        <v>8.5</v>
      </c>
      <c r="G101" s="68">
        <f t="shared" si="2"/>
        <v>955526.95</v>
      </c>
      <c r="H101" s="186">
        <f t="shared" si="3"/>
        <v>1146630</v>
      </c>
    </row>
    <row r="102" spans="1:8" ht="15">
      <c r="A102" s="149"/>
      <c r="B102" s="22" t="s">
        <v>100</v>
      </c>
      <c r="C102" s="54" t="s">
        <v>319</v>
      </c>
      <c r="D102" s="50" t="s">
        <v>310</v>
      </c>
      <c r="E102" s="68">
        <f>'3 января РБ'!E108</f>
        <v>1220980</v>
      </c>
      <c r="F102" s="69">
        <v>8.5</v>
      </c>
      <c r="G102" s="68">
        <f t="shared" si="2"/>
        <v>1324763.3</v>
      </c>
      <c r="H102" s="186">
        <f t="shared" si="3"/>
        <v>1589720</v>
      </c>
    </row>
    <row r="103" spans="1:8" ht="15">
      <c r="A103" s="149"/>
      <c r="B103" s="22" t="s">
        <v>97</v>
      </c>
      <c r="C103" s="54" t="s">
        <v>319</v>
      </c>
      <c r="D103" s="51" t="s">
        <v>311</v>
      </c>
      <c r="E103" s="68">
        <f>'3 января РБ'!E109</f>
        <v>270120</v>
      </c>
      <c r="F103" s="69">
        <v>8.5</v>
      </c>
      <c r="G103" s="68">
        <f t="shared" si="2"/>
        <v>293080.2</v>
      </c>
      <c r="H103" s="186">
        <f t="shared" si="3"/>
        <v>351700</v>
      </c>
    </row>
    <row r="104" spans="1:8" ht="15">
      <c r="A104" s="149"/>
      <c r="B104" s="22" t="s">
        <v>98</v>
      </c>
      <c r="C104" s="54" t="s">
        <v>319</v>
      </c>
      <c r="D104" s="50" t="s">
        <v>312</v>
      </c>
      <c r="E104" s="68">
        <f>'3 января РБ'!E110</f>
        <v>239910</v>
      </c>
      <c r="F104" s="69">
        <v>8.5</v>
      </c>
      <c r="G104" s="68">
        <f t="shared" si="2"/>
        <v>260302.35</v>
      </c>
      <c r="H104" s="186">
        <f t="shared" si="3"/>
        <v>312360</v>
      </c>
    </row>
    <row r="105" spans="1:8" ht="15.75" thickBot="1">
      <c r="A105" s="151"/>
      <c r="B105" s="152" t="s">
        <v>99</v>
      </c>
      <c r="C105" s="93" t="s">
        <v>319</v>
      </c>
      <c r="D105" s="94" t="s">
        <v>313</v>
      </c>
      <c r="E105" s="187">
        <f>'3 января РБ'!E111</f>
        <v>435900</v>
      </c>
      <c r="F105" s="188">
        <v>8.5</v>
      </c>
      <c r="G105" s="187">
        <f t="shared" si="2"/>
        <v>472951.5</v>
      </c>
      <c r="H105" s="189">
        <f t="shared" si="3"/>
        <v>567540</v>
      </c>
    </row>
    <row r="106" spans="1:8" ht="14.25">
      <c r="A106" s="259">
        <v>41</v>
      </c>
      <c r="B106" s="260" t="s">
        <v>101</v>
      </c>
      <c r="C106" s="261" t="s">
        <v>14</v>
      </c>
      <c r="D106" s="251"/>
      <c r="E106" s="266">
        <f>'3 января РБ'!E112</f>
        <v>0</v>
      </c>
      <c r="F106" s="272">
        <v>8.5</v>
      </c>
      <c r="G106" s="266">
        <f t="shared" si="2"/>
        <v>0</v>
      </c>
      <c r="H106" s="273">
        <f t="shared" si="3"/>
        <v>0</v>
      </c>
    </row>
    <row r="107" spans="1:8" ht="14.25">
      <c r="A107" s="149"/>
      <c r="B107" s="22" t="s">
        <v>102</v>
      </c>
      <c r="C107" s="58" t="s">
        <v>14</v>
      </c>
      <c r="D107" s="51" t="s">
        <v>267</v>
      </c>
      <c r="E107" s="72">
        <f>'3 января РБ'!E113</f>
        <v>1655790</v>
      </c>
      <c r="F107" s="11">
        <v>8.5</v>
      </c>
      <c r="G107" s="72">
        <f t="shared" si="2"/>
        <v>1796532.15</v>
      </c>
      <c r="H107" s="191">
        <f t="shared" si="3"/>
        <v>2155840</v>
      </c>
    </row>
    <row r="108" spans="1:8" ht="14.25">
      <c r="A108" s="149"/>
      <c r="B108" s="22" t="s">
        <v>103</v>
      </c>
      <c r="C108" s="58" t="s">
        <v>14</v>
      </c>
      <c r="D108" s="50" t="s">
        <v>268</v>
      </c>
      <c r="E108" s="72">
        <f>'3 января РБ'!E114</f>
        <v>1327950</v>
      </c>
      <c r="F108" s="11">
        <v>8.5</v>
      </c>
      <c r="G108" s="72">
        <f t="shared" si="2"/>
        <v>1440825.75</v>
      </c>
      <c r="H108" s="191">
        <f t="shared" si="3"/>
        <v>1728990</v>
      </c>
    </row>
    <row r="109" spans="1:8" ht="14.25">
      <c r="A109" s="149"/>
      <c r="B109" s="22" t="s">
        <v>109</v>
      </c>
      <c r="C109" s="58" t="s">
        <v>14</v>
      </c>
      <c r="D109" s="51" t="s">
        <v>274</v>
      </c>
      <c r="E109" s="72">
        <f>'3 января РБ'!E115</f>
        <v>1211410</v>
      </c>
      <c r="F109" s="11">
        <v>8.5</v>
      </c>
      <c r="G109" s="72">
        <f t="shared" si="2"/>
        <v>1314379.85</v>
      </c>
      <c r="H109" s="191">
        <f t="shared" si="3"/>
        <v>1577260</v>
      </c>
    </row>
    <row r="110" spans="1:8" ht="14.25">
      <c r="A110" s="149"/>
      <c r="B110" s="22" t="s">
        <v>110</v>
      </c>
      <c r="C110" s="58" t="s">
        <v>14</v>
      </c>
      <c r="D110" s="50" t="s">
        <v>275</v>
      </c>
      <c r="E110" s="72">
        <f>'3 января РБ'!E116</f>
        <v>1526600</v>
      </c>
      <c r="F110" s="11">
        <v>8.5</v>
      </c>
      <c r="G110" s="72">
        <f t="shared" si="2"/>
        <v>1656361</v>
      </c>
      <c r="H110" s="191">
        <f t="shared" si="3"/>
        <v>1987630</v>
      </c>
    </row>
    <row r="111" spans="1:8" ht="14.25">
      <c r="A111" s="149"/>
      <c r="B111" s="22" t="s">
        <v>104</v>
      </c>
      <c r="C111" s="58" t="s">
        <v>14</v>
      </c>
      <c r="D111" s="51" t="s">
        <v>269</v>
      </c>
      <c r="E111" s="72">
        <f>'3 января РБ'!E117</f>
        <v>1732870</v>
      </c>
      <c r="F111" s="11">
        <v>8.5</v>
      </c>
      <c r="G111" s="72">
        <f t="shared" si="2"/>
        <v>1880163.95</v>
      </c>
      <c r="H111" s="191">
        <f t="shared" si="3"/>
        <v>2256200</v>
      </c>
    </row>
    <row r="112" spans="1:8" ht="14.25">
      <c r="A112" s="149"/>
      <c r="B112" s="22" t="s">
        <v>105</v>
      </c>
      <c r="C112" s="58" t="s">
        <v>14</v>
      </c>
      <c r="D112" s="50" t="s">
        <v>270</v>
      </c>
      <c r="E112" s="72">
        <f>'3 января РБ'!E118</f>
        <v>1702680</v>
      </c>
      <c r="F112" s="11">
        <v>8.5</v>
      </c>
      <c r="G112" s="72">
        <f t="shared" si="2"/>
        <v>1847407.8</v>
      </c>
      <c r="H112" s="191">
        <f t="shared" si="3"/>
        <v>2216890</v>
      </c>
    </row>
    <row r="113" spans="1:8" ht="14.25">
      <c r="A113" s="149"/>
      <c r="B113" s="22" t="s">
        <v>114</v>
      </c>
      <c r="C113" s="58" t="s">
        <v>14</v>
      </c>
      <c r="D113" s="51" t="s">
        <v>279</v>
      </c>
      <c r="E113" s="72">
        <f>'3 января РБ'!E119</f>
        <v>2996980</v>
      </c>
      <c r="F113" s="11">
        <v>8.5</v>
      </c>
      <c r="G113" s="72">
        <f t="shared" si="2"/>
        <v>3251723.3</v>
      </c>
      <c r="H113" s="191">
        <f t="shared" si="3"/>
        <v>3902070</v>
      </c>
    </row>
    <row r="114" spans="1:8" ht="14.25">
      <c r="A114" s="149"/>
      <c r="B114" s="22" t="s">
        <v>106</v>
      </c>
      <c r="C114" s="58" t="s">
        <v>14</v>
      </c>
      <c r="D114" s="51" t="s">
        <v>271</v>
      </c>
      <c r="E114" s="72">
        <f>'3 января РБ'!E120</f>
        <v>364520</v>
      </c>
      <c r="F114" s="11">
        <v>8.5</v>
      </c>
      <c r="G114" s="72">
        <f t="shared" si="2"/>
        <v>395504.2</v>
      </c>
      <c r="H114" s="191">
        <f t="shared" si="3"/>
        <v>474610</v>
      </c>
    </row>
    <row r="115" spans="1:8" ht="14.25">
      <c r="A115" s="149"/>
      <c r="B115" s="22" t="s">
        <v>107</v>
      </c>
      <c r="C115" s="58" t="s">
        <v>14</v>
      </c>
      <c r="D115" s="50" t="s">
        <v>272</v>
      </c>
      <c r="E115" s="72">
        <f>'3 января РБ'!E121</f>
        <v>445940</v>
      </c>
      <c r="F115" s="11">
        <v>8.5</v>
      </c>
      <c r="G115" s="72">
        <f t="shared" si="2"/>
        <v>483844.9</v>
      </c>
      <c r="H115" s="191">
        <f t="shared" si="3"/>
        <v>580610</v>
      </c>
    </row>
    <row r="116" spans="1:8" ht="14.25">
      <c r="A116" s="149"/>
      <c r="B116" s="22" t="s">
        <v>108</v>
      </c>
      <c r="C116" s="58" t="s">
        <v>14</v>
      </c>
      <c r="D116" s="51" t="s">
        <v>273</v>
      </c>
      <c r="E116" s="72">
        <f>'3 января РБ'!E122</f>
        <v>607160</v>
      </c>
      <c r="F116" s="11">
        <v>8.5</v>
      </c>
      <c r="G116" s="72">
        <f t="shared" si="2"/>
        <v>658768.6</v>
      </c>
      <c r="H116" s="191">
        <f t="shared" si="3"/>
        <v>790520</v>
      </c>
    </row>
    <row r="117" spans="1:8" ht="14.25">
      <c r="A117" s="149"/>
      <c r="B117" s="22" t="s">
        <v>111</v>
      </c>
      <c r="C117" s="58" t="s">
        <v>14</v>
      </c>
      <c r="D117" s="50" t="s">
        <v>276</v>
      </c>
      <c r="E117" s="72">
        <f>'3 января РБ'!E123</f>
        <v>1385520</v>
      </c>
      <c r="F117" s="11">
        <v>8.5</v>
      </c>
      <c r="G117" s="72">
        <f t="shared" si="2"/>
        <v>1503289.2</v>
      </c>
      <c r="H117" s="191">
        <f t="shared" si="3"/>
        <v>1803950</v>
      </c>
    </row>
    <row r="118" spans="1:8" ht="14.25">
      <c r="A118" s="149"/>
      <c r="B118" s="22" t="s">
        <v>112</v>
      </c>
      <c r="C118" s="58" t="s">
        <v>14</v>
      </c>
      <c r="D118" s="51" t="s">
        <v>277</v>
      </c>
      <c r="E118" s="72">
        <f>'3 января РБ'!E124</f>
        <v>1095900</v>
      </c>
      <c r="F118" s="11">
        <v>8.5</v>
      </c>
      <c r="G118" s="72">
        <f t="shared" si="2"/>
        <v>1189051.5</v>
      </c>
      <c r="H118" s="191">
        <f t="shared" si="3"/>
        <v>1426860</v>
      </c>
    </row>
    <row r="119" spans="1:8" ht="15" thickBot="1">
      <c r="A119" s="151"/>
      <c r="B119" s="152" t="s">
        <v>113</v>
      </c>
      <c r="C119" s="103" t="s">
        <v>14</v>
      </c>
      <c r="D119" s="109" t="s">
        <v>278</v>
      </c>
      <c r="E119" s="192">
        <f>'3 января РБ'!E125</f>
        <v>176970</v>
      </c>
      <c r="F119" s="193">
        <v>8.5</v>
      </c>
      <c r="G119" s="192">
        <f t="shared" si="2"/>
        <v>192012.45</v>
      </c>
      <c r="H119" s="194">
        <f t="shared" si="3"/>
        <v>230410</v>
      </c>
    </row>
    <row r="120" spans="1:8" ht="15">
      <c r="A120" s="145">
        <v>42</v>
      </c>
      <c r="B120" s="146" t="s">
        <v>115</v>
      </c>
      <c r="C120" s="88" t="s">
        <v>319</v>
      </c>
      <c r="D120" s="110" t="s">
        <v>314</v>
      </c>
      <c r="E120" s="183">
        <f>'3 января РБ'!E126</f>
        <v>1762620</v>
      </c>
      <c r="F120" s="184">
        <v>8.5</v>
      </c>
      <c r="G120" s="183">
        <f t="shared" si="2"/>
        <v>1912442.7</v>
      </c>
      <c r="H120" s="185">
        <f t="shared" si="3"/>
        <v>2294930</v>
      </c>
    </row>
    <row r="121" spans="1:8" ht="15">
      <c r="A121" s="149">
        <v>43</v>
      </c>
      <c r="B121" s="22" t="s">
        <v>116</v>
      </c>
      <c r="C121" s="54" t="s">
        <v>319</v>
      </c>
      <c r="D121" s="50" t="s">
        <v>315</v>
      </c>
      <c r="E121" s="68">
        <f>'3 января РБ'!E127</f>
        <v>2209240</v>
      </c>
      <c r="F121" s="69">
        <v>8.5</v>
      </c>
      <c r="G121" s="68">
        <f t="shared" si="2"/>
        <v>2397025.4</v>
      </c>
      <c r="H121" s="186">
        <f t="shared" si="3"/>
        <v>2876430</v>
      </c>
    </row>
    <row r="122" spans="1:8" ht="15">
      <c r="A122" s="149">
        <v>44</v>
      </c>
      <c r="B122" s="22" t="s">
        <v>117</v>
      </c>
      <c r="C122" s="54" t="s">
        <v>319</v>
      </c>
      <c r="D122" s="51" t="s">
        <v>316</v>
      </c>
      <c r="E122" s="68">
        <f>'3 января РБ'!E128</f>
        <v>1880120</v>
      </c>
      <c r="F122" s="69">
        <v>8.5</v>
      </c>
      <c r="G122" s="68">
        <f t="shared" si="2"/>
        <v>2039930.2</v>
      </c>
      <c r="H122" s="186">
        <f t="shared" si="3"/>
        <v>2447920</v>
      </c>
    </row>
    <row r="123" spans="1:8" ht="15">
      <c r="A123" s="149">
        <v>45</v>
      </c>
      <c r="B123" s="22" t="s">
        <v>118</v>
      </c>
      <c r="C123" s="54" t="s">
        <v>319</v>
      </c>
      <c r="D123" s="50" t="s">
        <v>317</v>
      </c>
      <c r="E123" s="68">
        <f>'3 января РБ'!E129</f>
        <v>1372070</v>
      </c>
      <c r="F123" s="69">
        <v>8.5</v>
      </c>
      <c r="G123" s="68">
        <f t="shared" si="2"/>
        <v>1488695.95</v>
      </c>
      <c r="H123" s="186">
        <f t="shared" si="3"/>
        <v>1786440</v>
      </c>
    </row>
    <row r="124" spans="1:8" ht="15.75" thickBot="1">
      <c r="A124" s="151">
        <v>46</v>
      </c>
      <c r="B124" s="152" t="s">
        <v>119</v>
      </c>
      <c r="C124" s="93" t="s">
        <v>319</v>
      </c>
      <c r="D124" s="94" t="s">
        <v>226</v>
      </c>
      <c r="E124" s="187">
        <f>'3 января РБ'!E130</f>
        <v>1806310</v>
      </c>
      <c r="F124" s="188">
        <v>8.5</v>
      </c>
      <c r="G124" s="187">
        <f t="shared" si="2"/>
        <v>1959846.35</v>
      </c>
      <c r="H124" s="189">
        <f t="shared" si="3"/>
        <v>2351820</v>
      </c>
    </row>
    <row r="125" spans="1:8" ht="15">
      <c r="A125" s="259">
        <v>47</v>
      </c>
      <c r="B125" s="260" t="s">
        <v>120</v>
      </c>
      <c r="C125" s="261"/>
      <c r="D125" s="251"/>
      <c r="E125" s="245">
        <f>'3 января РБ'!E131</f>
        <v>0</v>
      </c>
      <c r="F125" s="270">
        <v>8.5</v>
      </c>
      <c r="G125" s="245">
        <f t="shared" si="2"/>
        <v>0</v>
      </c>
      <c r="H125" s="246">
        <f t="shared" si="3"/>
        <v>0</v>
      </c>
    </row>
    <row r="126" spans="1:8" ht="15">
      <c r="A126" s="149"/>
      <c r="B126" s="22" t="s">
        <v>122</v>
      </c>
      <c r="C126" s="54" t="s">
        <v>319</v>
      </c>
      <c r="D126" s="51" t="s">
        <v>293</v>
      </c>
      <c r="E126" s="68">
        <f>'3 января РБ'!E132</f>
        <v>1041410</v>
      </c>
      <c r="F126" s="69">
        <v>8.5</v>
      </c>
      <c r="G126" s="68">
        <f t="shared" si="2"/>
        <v>1129929.85</v>
      </c>
      <c r="H126" s="186">
        <f t="shared" si="3"/>
        <v>1355920</v>
      </c>
    </row>
    <row r="127" spans="1:8" ht="15">
      <c r="A127" s="149"/>
      <c r="B127" s="22" t="s">
        <v>123</v>
      </c>
      <c r="C127" s="54" t="s">
        <v>319</v>
      </c>
      <c r="D127" s="50" t="s">
        <v>294</v>
      </c>
      <c r="E127" s="68">
        <f>'3 января РБ'!E133</f>
        <v>1426300</v>
      </c>
      <c r="F127" s="69">
        <v>8.5</v>
      </c>
      <c r="G127" s="68">
        <f t="shared" si="2"/>
        <v>1547535.5</v>
      </c>
      <c r="H127" s="186">
        <f t="shared" si="3"/>
        <v>1857040</v>
      </c>
    </row>
    <row r="128" spans="1:8" ht="15">
      <c r="A128" s="149"/>
      <c r="B128" s="22" t="s">
        <v>121</v>
      </c>
      <c r="C128" s="58" t="s">
        <v>14</v>
      </c>
      <c r="D128" s="51" t="s">
        <v>295</v>
      </c>
      <c r="E128" s="68">
        <f>'3 января РБ'!E134</f>
        <v>2882030</v>
      </c>
      <c r="F128" s="69">
        <v>8.5</v>
      </c>
      <c r="G128" s="68">
        <f t="shared" si="2"/>
        <v>3127002.55</v>
      </c>
      <c r="H128" s="186">
        <f t="shared" si="3"/>
        <v>3752400</v>
      </c>
    </row>
    <row r="129" spans="1:8" ht="15">
      <c r="A129" s="149"/>
      <c r="B129" s="22" t="s">
        <v>160</v>
      </c>
      <c r="C129" s="54" t="s">
        <v>319</v>
      </c>
      <c r="D129" s="50" t="s">
        <v>296</v>
      </c>
      <c r="E129" s="68">
        <f>'3 января РБ'!E135</f>
        <v>1906150</v>
      </c>
      <c r="F129" s="69">
        <v>8.5</v>
      </c>
      <c r="G129" s="68">
        <f t="shared" si="2"/>
        <v>2068172.75</v>
      </c>
      <c r="H129" s="186">
        <f t="shared" si="3"/>
        <v>2481810</v>
      </c>
    </row>
    <row r="130" spans="1:8" ht="15">
      <c r="A130" s="149"/>
      <c r="B130" s="22" t="s">
        <v>173</v>
      </c>
      <c r="C130" s="54" t="s">
        <v>319</v>
      </c>
      <c r="D130" s="51" t="s">
        <v>297</v>
      </c>
      <c r="E130" s="68">
        <f>'3 января РБ'!E136</f>
        <v>917680</v>
      </c>
      <c r="F130" s="69">
        <v>8.5</v>
      </c>
      <c r="G130" s="68">
        <f t="shared" si="2"/>
        <v>995682.8</v>
      </c>
      <c r="H130" s="186">
        <f t="shared" si="3"/>
        <v>1194820</v>
      </c>
    </row>
    <row r="131" spans="1:8" ht="15">
      <c r="A131" s="149"/>
      <c r="B131" s="22" t="s">
        <v>174</v>
      </c>
      <c r="C131" s="54" t="s">
        <v>319</v>
      </c>
      <c r="D131" s="50" t="s">
        <v>298</v>
      </c>
      <c r="E131" s="68">
        <f>'3 января РБ'!E137</f>
        <v>1694570</v>
      </c>
      <c r="F131" s="69">
        <v>8.5</v>
      </c>
      <c r="G131" s="68">
        <f t="shared" si="2"/>
        <v>1838608.45</v>
      </c>
      <c r="H131" s="186">
        <f t="shared" si="3"/>
        <v>2206330</v>
      </c>
    </row>
    <row r="132" spans="1:8" ht="15">
      <c r="A132" s="149"/>
      <c r="B132" s="22" t="s">
        <v>176</v>
      </c>
      <c r="C132" s="54" t="s">
        <v>319</v>
      </c>
      <c r="D132" s="51" t="s">
        <v>299</v>
      </c>
      <c r="E132" s="68">
        <f>'3 января РБ'!E138</f>
        <v>807220</v>
      </c>
      <c r="F132" s="69">
        <v>8.5</v>
      </c>
      <c r="G132" s="68">
        <f t="shared" si="2"/>
        <v>875833.7</v>
      </c>
      <c r="H132" s="186">
        <f t="shared" si="3"/>
        <v>1051000</v>
      </c>
    </row>
    <row r="133" spans="1:8" ht="15.75" thickBot="1">
      <c r="A133" s="151"/>
      <c r="B133" s="152" t="s">
        <v>177</v>
      </c>
      <c r="C133" s="93" t="s">
        <v>319</v>
      </c>
      <c r="D133" s="109" t="s">
        <v>300</v>
      </c>
      <c r="E133" s="187">
        <f>'3 января РБ'!E139</f>
        <v>2971910</v>
      </c>
      <c r="F133" s="188">
        <v>8.5</v>
      </c>
      <c r="G133" s="187">
        <f t="shared" si="2"/>
        <v>3224522.35</v>
      </c>
      <c r="H133" s="189">
        <f t="shared" si="3"/>
        <v>3869430</v>
      </c>
    </row>
    <row r="134" spans="1:8" ht="15">
      <c r="A134" s="259">
        <v>48</v>
      </c>
      <c r="B134" s="260" t="s">
        <v>124</v>
      </c>
      <c r="C134" s="261"/>
      <c r="D134" s="247"/>
      <c r="E134" s="245">
        <f>'3 января РБ'!E140</f>
        <v>0</v>
      </c>
      <c r="F134" s="270">
        <v>8.5</v>
      </c>
      <c r="G134" s="245">
        <f t="shared" si="2"/>
        <v>0</v>
      </c>
      <c r="H134" s="246">
        <f t="shared" si="3"/>
        <v>0</v>
      </c>
    </row>
    <row r="135" spans="1:8" ht="15">
      <c r="A135" s="149"/>
      <c r="B135" s="22" t="s">
        <v>125</v>
      </c>
      <c r="C135" s="54" t="s">
        <v>319</v>
      </c>
      <c r="D135" s="50" t="s">
        <v>280</v>
      </c>
      <c r="E135" s="68">
        <f>'3 января РБ'!E141</f>
        <v>2393130</v>
      </c>
      <c r="F135" s="69">
        <v>8.5</v>
      </c>
      <c r="G135" s="68">
        <f>E135*F135/100+E135</f>
        <v>2596546.05</v>
      </c>
      <c r="H135" s="186">
        <f>ROUND(G135*1.2/10,0)*10</f>
        <v>3115860</v>
      </c>
    </row>
    <row r="136" spans="1:8" ht="15">
      <c r="A136" s="149"/>
      <c r="B136" s="22" t="s">
        <v>137</v>
      </c>
      <c r="C136" s="54" t="s">
        <v>319</v>
      </c>
      <c r="D136" s="51" t="s">
        <v>281</v>
      </c>
      <c r="E136" s="68">
        <f>'3 января РБ'!E142</f>
        <v>728300</v>
      </c>
      <c r="F136" s="69">
        <v>8.5</v>
      </c>
      <c r="G136" s="68">
        <f>E136*F136/100+E136</f>
        <v>790205.5</v>
      </c>
      <c r="H136" s="186">
        <f>ROUND(G136*1.2/10,0)*10</f>
        <v>948250</v>
      </c>
    </row>
    <row r="137" spans="1:8" ht="15">
      <c r="A137" s="149"/>
      <c r="B137" s="22" t="s">
        <v>83</v>
      </c>
      <c r="C137" s="54" t="s">
        <v>319</v>
      </c>
      <c r="D137" s="50" t="s">
        <v>265</v>
      </c>
      <c r="E137" s="68">
        <f>'3 января РБ'!E143</f>
        <v>706190</v>
      </c>
      <c r="F137" s="69">
        <v>8.5</v>
      </c>
      <c r="G137" s="68">
        <f>E137*F137/100+E137</f>
        <v>766216.15</v>
      </c>
      <c r="H137" s="186">
        <f>ROUND(G137*1.2/10,0)*10</f>
        <v>919460</v>
      </c>
    </row>
    <row r="138" spans="1:8" ht="15.75" thickBot="1">
      <c r="A138" s="151"/>
      <c r="B138" s="152" t="s">
        <v>85</v>
      </c>
      <c r="C138" s="93" t="s">
        <v>319</v>
      </c>
      <c r="D138" s="94" t="s">
        <v>304</v>
      </c>
      <c r="E138" s="187">
        <f>'3 января РБ'!E144</f>
        <v>427970</v>
      </c>
      <c r="F138" s="188">
        <v>8.5</v>
      </c>
      <c r="G138" s="187">
        <f>E138*F138/100+E138</f>
        <v>464347.45</v>
      </c>
      <c r="H138" s="189">
        <f>ROUND(G138*1.2/10,0)*10</f>
        <v>557220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8" ht="14.25">
      <c r="A140" s="128" t="s">
        <v>6</v>
      </c>
      <c r="B140" s="484"/>
      <c r="C140" s="484"/>
      <c r="D140" s="484"/>
      <c r="E140" s="129" t="s">
        <v>130</v>
      </c>
      <c r="F140" s="129" t="s">
        <v>131</v>
      </c>
      <c r="G140" s="130" t="s">
        <v>132</v>
      </c>
      <c r="H140" s="131" t="s">
        <v>133</v>
      </c>
    </row>
    <row r="141" spans="1:8" ht="14.25">
      <c r="A141" s="132">
        <v>1</v>
      </c>
      <c r="B141" s="482" t="s">
        <v>138</v>
      </c>
      <c r="C141" s="482"/>
      <c r="D141" s="482"/>
      <c r="E141" s="28">
        <v>332791</v>
      </c>
      <c r="F141" s="12">
        <v>20</v>
      </c>
      <c r="G141" s="12">
        <f aca="true" t="shared" si="4" ref="G141:G147">ROUND((E141+E141*F141/100)/10,0)*10</f>
        <v>399350</v>
      </c>
      <c r="H141" s="133">
        <f aca="true" t="shared" si="5" ref="H141:H147">ROUND(1.2*G141/10,0)*10</f>
        <v>479220</v>
      </c>
    </row>
    <row r="142" spans="1:8" ht="14.25">
      <c r="A142" s="132">
        <v>2</v>
      </c>
      <c r="B142" s="482" t="s">
        <v>139</v>
      </c>
      <c r="C142" s="482"/>
      <c r="D142" s="482"/>
      <c r="E142" s="28">
        <v>348894</v>
      </c>
      <c r="F142" s="12">
        <v>20</v>
      </c>
      <c r="G142" s="12">
        <f t="shared" si="4"/>
        <v>418670</v>
      </c>
      <c r="H142" s="133">
        <f t="shared" si="5"/>
        <v>502400</v>
      </c>
    </row>
    <row r="143" spans="1:8" ht="14.25">
      <c r="A143" s="132">
        <v>3</v>
      </c>
      <c r="B143" s="482" t="s">
        <v>140</v>
      </c>
      <c r="C143" s="482"/>
      <c r="D143" s="482"/>
      <c r="E143" s="28">
        <v>697788</v>
      </c>
      <c r="F143" s="12">
        <v>20</v>
      </c>
      <c r="G143" s="12">
        <f t="shared" si="4"/>
        <v>837350</v>
      </c>
      <c r="H143" s="133">
        <f t="shared" si="5"/>
        <v>1004820</v>
      </c>
    </row>
    <row r="144" spans="1:8" ht="14.25">
      <c r="A144" s="132">
        <v>4</v>
      </c>
      <c r="B144" s="482" t="s">
        <v>141</v>
      </c>
      <c r="C144" s="482"/>
      <c r="D144" s="482"/>
      <c r="E144" s="28">
        <v>610565</v>
      </c>
      <c r="F144" s="12">
        <v>20</v>
      </c>
      <c r="G144" s="12">
        <f t="shared" si="4"/>
        <v>732680</v>
      </c>
      <c r="H144" s="133">
        <f t="shared" si="5"/>
        <v>879220</v>
      </c>
    </row>
    <row r="145" spans="1:8" ht="14.25">
      <c r="A145" s="132">
        <v>5</v>
      </c>
      <c r="B145" s="482" t="s">
        <v>134</v>
      </c>
      <c r="C145" s="482"/>
      <c r="D145" s="482"/>
      <c r="E145" s="28">
        <v>392506</v>
      </c>
      <c r="F145" s="12">
        <v>20</v>
      </c>
      <c r="G145" s="12">
        <f t="shared" si="4"/>
        <v>471010</v>
      </c>
      <c r="H145" s="133">
        <f t="shared" si="5"/>
        <v>565210</v>
      </c>
    </row>
    <row r="146" spans="1:8" ht="14.25">
      <c r="A146" s="132">
        <v>6</v>
      </c>
      <c r="B146" s="482" t="s">
        <v>135</v>
      </c>
      <c r="C146" s="482"/>
      <c r="D146" s="482"/>
      <c r="E146" s="28">
        <v>1644093</v>
      </c>
      <c r="F146" s="12">
        <v>20</v>
      </c>
      <c r="G146" s="12">
        <f t="shared" si="4"/>
        <v>1972910</v>
      </c>
      <c r="H146" s="137">
        <f t="shared" si="5"/>
        <v>2367490</v>
      </c>
    </row>
    <row r="147" spans="1:8" ht="15" thickBot="1">
      <c r="A147" s="134">
        <v>7</v>
      </c>
      <c r="B147" s="483" t="s">
        <v>136</v>
      </c>
      <c r="C147" s="483"/>
      <c r="D147" s="483"/>
      <c r="E147" s="135">
        <v>942704</v>
      </c>
      <c r="F147" s="135">
        <v>20</v>
      </c>
      <c r="G147" s="135">
        <f t="shared" si="4"/>
        <v>1131240</v>
      </c>
      <c r="H147" s="136">
        <f t="shared" si="5"/>
        <v>1357490</v>
      </c>
    </row>
    <row r="148" ht="15">
      <c r="A148" s="13"/>
    </row>
  </sheetData>
  <sheetProtection/>
  <mergeCells count="10">
    <mergeCell ref="A2:H2"/>
    <mergeCell ref="A1:H1"/>
    <mergeCell ref="B146:D146"/>
    <mergeCell ref="B147:D147"/>
    <mergeCell ref="B140:D140"/>
    <mergeCell ref="B141:D141"/>
    <mergeCell ref="B142:D142"/>
    <mergeCell ref="B143:D143"/>
    <mergeCell ref="B144:D144"/>
    <mergeCell ref="B145:D145"/>
  </mergeCells>
  <printOptions/>
  <pageMargins left="0.5905511811023623" right="0.1968503937007874" top="0.35433070866141736" bottom="0.6299212598425197" header="0.15748031496062992" footer="0.2362204724409449"/>
  <pageSetup horizontalDpi="600" verticalDpi="600" orientation="portrait" paperSize="9" scale="60" r:id="rId1"/>
  <headerFooter>
    <oddHeader>&amp;L&amp;"-,полужирный"&amp;48BYR&amp;"-,обычный"&amp;11            &amp;36Прайс-лист от 3 января 2012г.&amp;11   
&amp;"-,полужирный"&amp;18РОЗНИЦА&amp;"-,обычный"&amp;11     
&amp;R&amp;16УТВЕРЖДАЮ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view="pageLayout" zoomScale="90" zoomScalePageLayoutView="90" workbookViewId="0" topLeftCell="A67">
      <selection activeCell="B74" sqref="B74:B77"/>
    </sheetView>
  </sheetViews>
  <sheetFormatPr defaultColWidth="9.140625" defaultRowHeight="15"/>
  <cols>
    <col min="1" max="1" width="4.57421875" style="16" customWidth="1"/>
    <col min="2" max="2" width="66.421875" style="13" customWidth="1"/>
    <col min="3" max="3" width="14.7109375" style="13" customWidth="1"/>
    <col min="4" max="4" width="14.421875" style="13" customWidth="1"/>
    <col min="5" max="5" width="13.8515625" style="14" customWidth="1"/>
    <col min="6" max="6" width="13.57421875" style="14" customWidth="1"/>
    <col min="7" max="7" width="14.421875" style="14" customWidth="1"/>
    <col min="8" max="8" width="10.7109375" style="13" customWidth="1"/>
    <col min="9" max="16384" width="9.140625" style="13" customWidth="1"/>
  </cols>
  <sheetData>
    <row r="1" spans="1:7" ht="20.25">
      <c r="A1" s="485"/>
      <c r="B1" s="485"/>
      <c r="C1" s="485"/>
      <c r="D1" s="485"/>
      <c r="E1" s="485"/>
      <c r="F1" s="485"/>
      <c r="G1" s="485"/>
    </row>
    <row r="2" spans="1:7" ht="43.5" customHeight="1" thickBot="1">
      <c r="A2" s="485"/>
      <c r="B2" s="485"/>
      <c r="C2" s="485"/>
      <c r="D2" s="485"/>
      <c r="E2" s="485"/>
      <c r="F2" s="485"/>
      <c r="G2" s="485"/>
    </row>
    <row r="3" spans="1:7" ht="26.25" thickBot="1">
      <c r="A3" s="200" t="s">
        <v>6</v>
      </c>
      <c r="B3" s="201" t="s">
        <v>7</v>
      </c>
      <c r="C3" s="202" t="s">
        <v>179</v>
      </c>
      <c r="D3" s="201" t="s">
        <v>8</v>
      </c>
      <c r="E3" s="202" t="s">
        <v>148</v>
      </c>
      <c r="F3" s="202" t="s">
        <v>146</v>
      </c>
      <c r="G3" s="203" t="s">
        <v>147</v>
      </c>
    </row>
    <row r="4" spans="1:7" ht="14.25">
      <c r="A4" s="267">
        <v>1</v>
      </c>
      <c r="B4" s="265" t="s">
        <v>19</v>
      </c>
      <c r="C4" s="261" t="s">
        <v>14</v>
      </c>
      <c r="D4" s="247"/>
      <c r="E4" s="266"/>
      <c r="F4" s="266"/>
      <c r="G4" s="273"/>
    </row>
    <row r="5" spans="1:7" ht="28.5">
      <c r="A5" s="212"/>
      <c r="B5" s="22" t="s">
        <v>175</v>
      </c>
      <c r="C5" s="70" t="s">
        <v>14</v>
      </c>
      <c r="D5" s="50" t="s">
        <v>202</v>
      </c>
      <c r="E5" s="79">
        <f>'3 января РБ'!G11</f>
        <v>2936450</v>
      </c>
      <c r="F5" s="72">
        <f>E5*1.25</f>
        <v>3670562.5</v>
      </c>
      <c r="G5" s="191">
        <f>ROUND(F5*1.2/10,0)*10</f>
        <v>4404680</v>
      </c>
    </row>
    <row r="6" spans="1:7" ht="15" thickBot="1">
      <c r="A6" s="213"/>
      <c r="B6" s="169" t="s">
        <v>20</v>
      </c>
      <c r="C6" s="103" t="s">
        <v>14</v>
      </c>
      <c r="D6" s="94" t="s">
        <v>203</v>
      </c>
      <c r="E6" s="153">
        <f>'3 января РБ'!G12</f>
        <v>2688810</v>
      </c>
      <c r="F6" s="192">
        <f aca="true" t="shared" si="0" ref="F6:F69">E6*1.25</f>
        <v>3361012.5</v>
      </c>
      <c r="G6" s="194">
        <f aca="true" t="shared" si="1" ref="G6:G69">ROUND(F6*1.2/10,0)*10</f>
        <v>4033220</v>
      </c>
    </row>
    <row r="7" spans="1:7" ht="14.25">
      <c r="A7" s="267">
        <v>2</v>
      </c>
      <c r="B7" s="265" t="s">
        <v>13</v>
      </c>
      <c r="C7" s="261" t="s">
        <v>14</v>
      </c>
      <c r="D7" s="247"/>
      <c r="E7" s="262">
        <f>'3 января РБ'!G13</f>
        <v>0</v>
      </c>
      <c r="F7" s="266">
        <f t="shared" si="0"/>
        <v>0</v>
      </c>
      <c r="G7" s="273">
        <f t="shared" si="1"/>
        <v>0</v>
      </c>
    </row>
    <row r="8" spans="1:7" ht="28.5">
      <c r="A8" s="172"/>
      <c r="B8" s="22" t="s">
        <v>15</v>
      </c>
      <c r="C8" s="70" t="s">
        <v>14</v>
      </c>
      <c r="D8" s="50" t="s">
        <v>201</v>
      </c>
      <c r="E8" s="79">
        <f>'3 января РБ'!G14</f>
        <v>4461460</v>
      </c>
      <c r="F8" s="72">
        <f t="shared" si="0"/>
        <v>5576825</v>
      </c>
      <c r="G8" s="191">
        <f t="shared" si="1"/>
        <v>6692190</v>
      </c>
    </row>
    <row r="9" spans="1:7" ht="14.25">
      <c r="A9" s="172"/>
      <c r="B9" s="23" t="s">
        <v>16</v>
      </c>
      <c r="C9" s="58" t="s">
        <v>14</v>
      </c>
      <c r="D9" s="51" t="s">
        <v>204</v>
      </c>
      <c r="E9" s="79">
        <f>'3 января РБ'!G15</f>
        <v>1180250</v>
      </c>
      <c r="F9" s="72">
        <f t="shared" si="0"/>
        <v>1475312.5</v>
      </c>
      <c r="G9" s="191">
        <f t="shared" si="1"/>
        <v>1770380</v>
      </c>
    </row>
    <row r="10" spans="1:7" ht="14.25">
      <c r="A10" s="172"/>
      <c r="B10" s="23" t="s">
        <v>17</v>
      </c>
      <c r="C10" s="58" t="s">
        <v>14</v>
      </c>
      <c r="D10" s="50" t="s">
        <v>205</v>
      </c>
      <c r="E10" s="79">
        <f>'3 января РБ'!G16</f>
        <v>1784170</v>
      </c>
      <c r="F10" s="72">
        <f t="shared" si="0"/>
        <v>2230212.5</v>
      </c>
      <c r="G10" s="191">
        <f t="shared" si="1"/>
        <v>2676260</v>
      </c>
    </row>
    <row r="11" spans="1:7" ht="15.75" thickBot="1">
      <c r="A11" s="173"/>
      <c r="B11" s="152" t="s">
        <v>18</v>
      </c>
      <c r="C11" s="93" t="s">
        <v>319</v>
      </c>
      <c r="D11" s="94" t="s">
        <v>206</v>
      </c>
      <c r="E11" s="153">
        <f>'3 января РБ'!G17</f>
        <v>325910</v>
      </c>
      <c r="F11" s="192">
        <f t="shared" si="0"/>
        <v>407387.5</v>
      </c>
      <c r="G11" s="194">
        <f t="shared" si="1"/>
        <v>488870</v>
      </c>
    </row>
    <row r="12" spans="1:7" ht="15">
      <c r="A12" s="160">
        <v>3</v>
      </c>
      <c r="B12" s="168" t="s">
        <v>28</v>
      </c>
      <c r="C12" s="88" t="s">
        <v>319</v>
      </c>
      <c r="D12" s="105" t="s">
        <v>213</v>
      </c>
      <c r="E12" s="147">
        <f>'3 января РБ'!G18</f>
        <v>4840350</v>
      </c>
      <c r="F12" s="161">
        <f t="shared" si="0"/>
        <v>6050437.5</v>
      </c>
      <c r="G12" s="190">
        <f t="shared" si="1"/>
        <v>7260530</v>
      </c>
    </row>
    <row r="13" spans="1:7" ht="15">
      <c r="A13" s="157">
        <v>4</v>
      </c>
      <c r="B13" s="23" t="s">
        <v>29</v>
      </c>
      <c r="C13" s="54" t="s">
        <v>319</v>
      </c>
      <c r="D13" s="51" t="s">
        <v>214</v>
      </c>
      <c r="E13" s="79">
        <f>'3 января РБ'!G19</f>
        <v>4607680</v>
      </c>
      <c r="F13" s="72">
        <f t="shared" si="0"/>
        <v>5759600</v>
      </c>
      <c r="G13" s="191">
        <f t="shared" si="1"/>
        <v>6911520</v>
      </c>
    </row>
    <row r="14" spans="1:7" ht="15">
      <c r="A14" s="157">
        <v>5</v>
      </c>
      <c r="B14" s="23" t="s">
        <v>26</v>
      </c>
      <c r="C14" s="54" t="s">
        <v>319</v>
      </c>
      <c r="D14" s="50" t="s">
        <v>215</v>
      </c>
      <c r="E14" s="79">
        <f>'3 января РБ'!G20</f>
        <v>4479490</v>
      </c>
      <c r="F14" s="72">
        <f t="shared" si="0"/>
        <v>5599362.5</v>
      </c>
      <c r="G14" s="191">
        <f t="shared" si="1"/>
        <v>6719240</v>
      </c>
    </row>
    <row r="15" spans="1:7" ht="15">
      <c r="A15" s="157">
        <v>6</v>
      </c>
      <c r="B15" s="23" t="s">
        <v>27</v>
      </c>
      <c r="C15" s="54" t="s">
        <v>319</v>
      </c>
      <c r="D15" s="51" t="s">
        <v>216</v>
      </c>
      <c r="E15" s="79">
        <f>'3 января РБ'!G21</f>
        <v>423080</v>
      </c>
      <c r="F15" s="72">
        <f t="shared" si="0"/>
        <v>528850</v>
      </c>
      <c r="G15" s="191">
        <f t="shared" si="1"/>
        <v>634620</v>
      </c>
    </row>
    <row r="16" spans="1:7" ht="15">
      <c r="A16" s="157">
        <v>7</v>
      </c>
      <c r="B16" s="23" t="s">
        <v>23</v>
      </c>
      <c r="C16" s="54" t="s">
        <v>319</v>
      </c>
      <c r="D16" s="50" t="s">
        <v>219</v>
      </c>
      <c r="E16" s="79">
        <f>'3 января РБ'!G22</f>
        <v>3987780</v>
      </c>
      <c r="F16" s="72">
        <f t="shared" si="0"/>
        <v>4984725</v>
      </c>
      <c r="G16" s="191">
        <f t="shared" si="1"/>
        <v>5981670</v>
      </c>
    </row>
    <row r="17" spans="1:7" ht="15">
      <c r="A17" s="157">
        <v>8</v>
      </c>
      <c r="B17" s="23" t="s">
        <v>25</v>
      </c>
      <c r="C17" s="54" t="s">
        <v>319</v>
      </c>
      <c r="D17" s="51" t="s">
        <v>220</v>
      </c>
      <c r="E17" s="79">
        <f>'3 января РБ'!G23</f>
        <v>4394280</v>
      </c>
      <c r="F17" s="72">
        <f t="shared" si="0"/>
        <v>5492850</v>
      </c>
      <c r="G17" s="191">
        <f t="shared" si="1"/>
        <v>6591420</v>
      </c>
    </row>
    <row r="18" spans="1:7" ht="15">
      <c r="A18" s="157">
        <v>9</v>
      </c>
      <c r="B18" s="23" t="s">
        <v>21</v>
      </c>
      <c r="C18" s="54" t="s">
        <v>319</v>
      </c>
      <c r="D18" s="50" t="s">
        <v>221</v>
      </c>
      <c r="E18" s="79">
        <f>'3 января РБ'!G24</f>
        <v>3629600</v>
      </c>
      <c r="F18" s="72">
        <f t="shared" si="0"/>
        <v>4537000</v>
      </c>
      <c r="G18" s="191">
        <f t="shared" si="1"/>
        <v>5444400</v>
      </c>
    </row>
    <row r="19" spans="1:7" ht="15">
      <c r="A19" s="157">
        <v>10</v>
      </c>
      <c r="B19" s="23" t="s">
        <v>30</v>
      </c>
      <c r="C19" s="54" t="s">
        <v>319</v>
      </c>
      <c r="D19" s="51" t="s">
        <v>217</v>
      </c>
      <c r="E19" s="79">
        <f>'3 января РБ'!G25</f>
        <v>4926640</v>
      </c>
      <c r="F19" s="72">
        <f t="shared" si="0"/>
        <v>6158300</v>
      </c>
      <c r="G19" s="191">
        <f t="shared" si="1"/>
        <v>7389960</v>
      </c>
    </row>
    <row r="20" spans="1:7" ht="15">
      <c r="A20" s="157">
        <v>11</v>
      </c>
      <c r="B20" s="23" t="s">
        <v>22</v>
      </c>
      <c r="C20" s="54" t="s">
        <v>319</v>
      </c>
      <c r="D20" s="50" t="s">
        <v>222</v>
      </c>
      <c r="E20" s="79">
        <f>'3 января РБ'!G26</f>
        <v>2018520</v>
      </c>
      <c r="F20" s="72">
        <f t="shared" si="0"/>
        <v>2523150</v>
      </c>
      <c r="G20" s="191">
        <f t="shared" si="1"/>
        <v>3027780</v>
      </c>
    </row>
    <row r="21" spans="1:7" ht="15">
      <c r="A21" s="157">
        <v>12</v>
      </c>
      <c r="B21" s="23" t="s">
        <v>24</v>
      </c>
      <c r="C21" s="54" t="s">
        <v>319</v>
      </c>
      <c r="D21" s="51" t="s">
        <v>223</v>
      </c>
      <c r="E21" s="79">
        <f>'3 января РБ'!G27</f>
        <v>2018520</v>
      </c>
      <c r="F21" s="72">
        <f t="shared" si="0"/>
        <v>2523150</v>
      </c>
      <c r="G21" s="191">
        <f t="shared" si="1"/>
        <v>3027780</v>
      </c>
    </row>
    <row r="22" spans="1:7" ht="14.25">
      <c r="A22" s="157">
        <v>13</v>
      </c>
      <c r="B22" s="23" t="s">
        <v>37</v>
      </c>
      <c r="C22" s="58" t="s">
        <v>14</v>
      </c>
      <c r="D22" s="50" t="s">
        <v>224</v>
      </c>
      <c r="E22" s="79">
        <f>'3 января РБ'!G28</f>
        <v>5120860</v>
      </c>
      <c r="F22" s="72">
        <f t="shared" si="0"/>
        <v>6401075</v>
      </c>
      <c r="G22" s="191">
        <f t="shared" si="1"/>
        <v>7681290</v>
      </c>
    </row>
    <row r="23" spans="1:7" ht="15">
      <c r="A23" s="157">
        <v>14</v>
      </c>
      <c r="B23" s="23" t="s">
        <v>31</v>
      </c>
      <c r="C23" s="54" t="s">
        <v>319</v>
      </c>
      <c r="D23" s="51" t="s">
        <v>218</v>
      </c>
      <c r="E23" s="79">
        <f>'3 января РБ'!G29</f>
        <v>3092170</v>
      </c>
      <c r="F23" s="72">
        <f t="shared" si="0"/>
        <v>3865212.5</v>
      </c>
      <c r="G23" s="191">
        <f t="shared" si="1"/>
        <v>4638260</v>
      </c>
    </row>
    <row r="24" spans="1:7" ht="15">
      <c r="A24" s="157">
        <v>15</v>
      </c>
      <c r="B24" s="23" t="s">
        <v>34</v>
      </c>
      <c r="C24" s="54" t="s">
        <v>319</v>
      </c>
      <c r="D24" s="50" t="s">
        <v>225</v>
      </c>
      <c r="E24" s="79">
        <f>'3 января РБ'!G30</f>
        <v>2462400</v>
      </c>
      <c r="F24" s="72">
        <f t="shared" si="0"/>
        <v>3078000</v>
      </c>
      <c r="G24" s="191">
        <f t="shared" si="1"/>
        <v>3693600</v>
      </c>
    </row>
    <row r="25" spans="1:7" ht="15">
      <c r="A25" s="157">
        <v>16</v>
      </c>
      <c r="B25" s="23" t="s">
        <v>35</v>
      </c>
      <c r="C25" s="54" t="s">
        <v>319</v>
      </c>
      <c r="D25" s="51" t="s">
        <v>227</v>
      </c>
      <c r="E25" s="79">
        <f>'3 января РБ'!G31</f>
        <v>2462400</v>
      </c>
      <c r="F25" s="72">
        <f t="shared" si="0"/>
        <v>3078000</v>
      </c>
      <c r="G25" s="191">
        <f t="shared" si="1"/>
        <v>3693600</v>
      </c>
    </row>
    <row r="26" spans="1:7" ht="15">
      <c r="A26" s="157">
        <v>17</v>
      </c>
      <c r="B26" s="23" t="s">
        <v>36</v>
      </c>
      <c r="C26" s="54" t="s">
        <v>319</v>
      </c>
      <c r="D26" s="50" t="s">
        <v>228</v>
      </c>
      <c r="E26" s="79">
        <f>'3 января РБ'!G32</f>
        <v>2462400</v>
      </c>
      <c r="F26" s="72">
        <f t="shared" si="0"/>
        <v>3078000</v>
      </c>
      <c r="G26" s="191">
        <f t="shared" si="1"/>
        <v>3693600</v>
      </c>
    </row>
    <row r="27" spans="1:7" ht="15">
      <c r="A27" s="157">
        <v>18</v>
      </c>
      <c r="B27" s="23" t="s">
        <v>32</v>
      </c>
      <c r="C27" s="54" t="s">
        <v>319</v>
      </c>
      <c r="D27" s="51" t="s">
        <v>233</v>
      </c>
      <c r="E27" s="79">
        <f>'3 января РБ'!G33</f>
        <v>1317660</v>
      </c>
      <c r="F27" s="72">
        <f t="shared" si="0"/>
        <v>1647075</v>
      </c>
      <c r="G27" s="191">
        <f t="shared" si="1"/>
        <v>1976490</v>
      </c>
    </row>
    <row r="28" spans="1:7" ht="15">
      <c r="A28" s="157">
        <v>19</v>
      </c>
      <c r="B28" s="23" t="s">
        <v>33</v>
      </c>
      <c r="C28" s="54" t="s">
        <v>319</v>
      </c>
      <c r="D28" s="50" t="s">
        <v>232</v>
      </c>
      <c r="E28" s="79">
        <f>'3 января РБ'!G34</f>
        <v>1317660</v>
      </c>
      <c r="F28" s="72">
        <f t="shared" si="0"/>
        <v>1647075</v>
      </c>
      <c r="G28" s="191">
        <f t="shared" si="1"/>
        <v>1976490</v>
      </c>
    </row>
    <row r="29" spans="1:7" ht="14.25">
      <c r="A29" s="157">
        <v>20</v>
      </c>
      <c r="B29" s="23" t="s">
        <v>164</v>
      </c>
      <c r="C29" s="72" t="s">
        <v>191</v>
      </c>
      <c r="D29" s="51" t="s">
        <v>229</v>
      </c>
      <c r="E29" s="79">
        <f>'3 января РБ'!G35</f>
        <v>1922580</v>
      </c>
      <c r="F29" s="72">
        <f t="shared" si="0"/>
        <v>2403225</v>
      </c>
      <c r="G29" s="191">
        <f t="shared" si="1"/>
        <v>2883870</v>
      </c>
    </row>
    <row r="30" spans="1:7" ht="14.25">
      <c r="A30" s="157">
        <v>21</v>
      </c>
      <c r="B30" s="23" t="s">
        <v>165</v>
      </c>
      <c r="C30" s="72" t="s">
        <v>191</v>
      </c>
      <c r="D30" s="50" t="s">
        <v>230</v>
      </c>
      <c r="E30" s="79">
        <f>'3 января РБ'!G36</f>
        <v>2056260</v>
      </c>
      <c r="F30" s="72">
        <f t="shared" si="0"/>
        <v>2570325</v>
      </c>
      <c r="G30" s="191">
        <f t="shared" si="1"/>
        <v>3084390</v>
      </c>
    </row>
    <row r="31" spans="1:7" ht="14.25">
      <c r="A31" s="157">
        <v>22</v>
      </c>
      <c r="B31" s="23" t="s">
        <v>162</v>
      </c>
      <c r="C31" s="72" t="s">
        <v>14</v>
      </c>
      <c r="D31" s="51" t="s">
        <v>231</v>
      </c>
      <c r="E31" s="79">
        <f>'3 января РБ'!G37</f>
        <v>4257630</v>
      </c>
      <c r="F31" s="72">
        <f t="shared" si="0"/>
        <v>5322037.5</v>
      </c>
      <c r="G31" s="191">
        <f t="shared" si="1"/>
        <v>6386450</v>
      </c>
    </row>
    <row r="32" spans="1:7" ht="15">
      <c r="A32" s="157">
        <v>23</v>
      </c>
      <c r="B32" s="23" t="s">
        <v>126</v>
      </c>
      <c r="C32" s="54" t="s">
        <v>319</v>
      </c>
      <c r="D32" s="50" t="s">
        <v>207</v>
      </c>
      <c r="E32" s="79">
        <f>'3 января РБ'!G38</f>
        <v>2971610</v>
      </c>
      <c r="F32" s="72">
        <f t="shared" si="0"/>
        <v>3714512.5</v>
      </c>
      <c r="G32" s="191">
        <f t="shared" si="1"/>
        <v>4457420</v>
      </c>
    </row>
    <row r="33" spans="1:7" ht="14.25">
      <c r="A33" s="157">
        <v>24</v>
      </c>
      <c r="B33" s="23" t="s">
        <v>127</v>
      </c>
      <c r="C33" s="20" t="s">
        <v>14</v>
      </c>
      <c r="D33" s="51" t="s">
        <v>208</v>
      </c>
      <c r="E33" s="79">
        <f>'3 января РБ'!G39</f>
        <v>3676580</v>
      </c>
      <c r="F33" s="72">
        <f t="shared" si="0"/>
        <v>4595725</v>
      </c>
      <c r="G33" s="191">
        <f t="shared" si="1"/>
        <v>5514870</v>
      </c>
    </row>
    <row r="34" spans="1:7" ht="14.25">
      <c r="A34" s="157">
        <v>25</v>
      </c>
      <c r="B34" s="23" t="s">
        <v>128</v>
      </c>
      <c r="C34" s="20" t="s">
        <v>14</v>
      </c>
      <c r="D34" s="50" t="s">
        <v>209</v>
      </c>
      <c r="E34" s="79">
        <f>'3 января РБ'!G40</f>
        <v>256910</v>
      </c>
      <c r="F34" s="72">
        <f t="shared" si="0"/>
        <v>321137.5</v>
      </c>
      <c r="G34" s="191">
        <f t="shared" si="1"/>
        <v>385370</v>
      </c>
    </row>
    <row r="35" spans="1:7" ht="15">
      <c r="A35" s="157">
        <v>26</v>
      </c>
      <c r="B35" s="23" t="s">
        <v>142</v>
      </c>
      <c r="C35" s="54" t="s">
        <v>319</v>
      </c>
      <c r="D35" s="51" t="s">
        <v>210</v>
      </c>
      <c r="E35" s="79">
        <f>'3 января РБ'!G41</f>
        <v>5001030</v>
      </c>
      <c r="F35" s="72">
        <f t="shared" si="0"/>
        <v>6251287.5</v>
      </c>
      <c r="G35" s="191">
        <f t="shared" si="1"/>
        <v>7501550</v>
      </c>
    </row>
    <row r="36" spans="1:7" ht="15">
      <c r="A36" s="157">
        <v>27</v>
      </c>
      <c r="B36" s="23" t="s">
        <v>143</v>
      </c>
      <c r="C36" s="54" t="s">
        <v>319</v>
      </c>
      <c r="D36" s="50" t="s">
        <v>211</v>
      </c>
      <c r="E36" s="79">
        <f>'3 января РБ'!G42</f>
        <v>4183520</v>
      </c>
      <c r="F36" s="72">
        <f t="shared" si="0"/>
        <v>5229400</v>
      </c>
      <c r="G36" s="191">
        <f t="shared" si="1"/>
        <v>6275280</v>
      </c>
    </row>
    <row r="37" spans="1:7" ht="15.75" thickBot="1">
      <c r="A37" s="158">
        <v>28</v>
      </c>
      <c r="B37" s="169" t="s">
        <v>166</v>
      </c>
      <c r="C37" s="93" t="s">
        <v>319</v>
      </c>
      <c r="D37" s="94" t="s">
        <v>212</v>
      </c>
      <c r="E37" s="153">
        <f>'3 января РБ'!G43</f>
        <v>7399920</v>
      </c>
      <c r="F37" s="192">
        <f t="shared" si="0"/>
        <v>9249900</v>
      </c>
      <c r="G37" s="194">
        <f t="shared" si="1"/>
        <v>11099880</v>
      </c>
    </row>
    <row r="38" spans="1:7" ht="15">
      <c r="A38" s="267">
        <v>29</v>
      </c>
      <c r="B38" s="242" t="s">
        <v>149</v>
      </c>
      <c r="C38" s="253" t="s">
        <v>319</v>
      </c>
      <c r="D38" s="251"/>
      <c r="E38" s="262">
        <f>'3 января РБ'!G44</f>
        <v>0</v>
      </c>
      <c r="F38" s="266">
        <f t="shared" si="0"/>
        <v>0</v>
      </c>
      <c r="G38" s="273">
        <f t="shared" si="1"/>
        <v>0</v>
      </c>
    </row>
    <row r="39" spans="1:7" ht="15">
      <c r="A39" s="157"/>
      <c r="B39" s="23" t="s">
        <v>39</v>
      </c>
      <c r="C39" s="54" t="s">
        <v>319</v>
      </c>
      <c r="D39" s="51" t="s">
        <v>234</v>
      </c>
      <c r="E39" s="79">
        <f>'3 января РБ'!G45</f>
        <v>3480760</v>
      </c>
      <c r="F39" s="72">
        <f t="shared" si="0"/>
        <v>4350950</v>
      </c>
      <c r="G39" s="191">
        <f t="shared" si="1"/>
        <v>5221140</v>
      </c>
    </row>
    <row r="40" spans="1:7" ht="15">
      <c r="A40" s="157"/>
      <c r="B40" s="23" t="s">
        <v>150</v>
      </c>
      <c r="C40" s="54" t="s">
        <v>319</v>
      </c>
      <c r="D40" s="50" t="s">
        <v>235</v>
      </c>
      <c r="E40" s="79">
        <f>'3 января РБ'!G46</f>
        <v>1659620</v>
      </c>
      <c r="F40" s="72">
        <f t="shared" si="0"/>
        <v>2074525</v>
      </c>
      <c r="G40" s="191">
        <f t="shared" si="1"/>
        <v>2489430</v>
      </c>
    </row>
    <row r="41" spans="1:7" ht="15">
      <c r="A41" s="157"/>
      <c r="B41" s="73" t="s">
        <v>167</v>
      </c>
      <c r="C41" s="54" t="s">
        <v>319</v>
      </c>
      <c r="D41" s="51" t="s">
        <v>236</v>
      </c>
      <c r="E41" s="79">
        <f>'3 января РБ'!G47</f>
        <v>1885280</v>
      </c>
      <c r="F41" s="72">
        <f t="shared" si="0"/>
        <v>2356600</v>
      </c>
      <c r="G41" s="191">
        <f t="shared" si="1"/>
        <v>2827920</v>
      </c>
    </row>
    <row r="42" spans="1:7" ht="15">
      <c r="A42" s="157"/>
      <c r="B42" s="74" t="s">
        <v>42</v>
      </c>
      <c r="C42" s="54" t="s">
        <v>319</v>
      </c>
      <c r="D42" s="50" t="s">
        <v>237</v>
      </c>
      <c r="E42" s="79">
        <f>'3 января РБ'!G48</f>
        <v>257640</v>
      </c>
      <c r="F42" s="72">
        <f t="shared" si="0"/>
        <v>322050</v>
      </c>
      <c r="G42" s="191">
        <f t="shared" si="1"/>
        <v>386460</v>
      </c>
    </row>
    <row r="43" spans="1:7" ht="15">
      <c r="A43" s="157"/>
      <c r="B43" s="23" t="s">
        <v>43</v>
      </c>
      <c r="C43" s="54" t="s">
        <v>319</v>
      </c>
      <c r="D43" s="51" t="s">
        <v>238</v>
      </c>
      <c r="E43" s="79">
        <f>'3 января РБ'!G49</f>
        <v>2491250</v>
      </c>
      <c r="F43" s="72">
        <f t="shared" si="0"/>
        <v>3114062.5</v>
      </c>
      <c r="G43" s="191">
        <f t="shared" si="1"/>
        <v>3736880</v>
      </c>
    </row>
    <row r="44" spans="1:7" ht="15">
      <c r="A44" s="157"/>
      <c r="B44" s="31" t="s">
        <v>170</v>
      </c>
      <c r="C44" s="54" t="s">
        <v>319</v>
      </c>
      <c r="D44" s="50" t="s">
        <v>239</v>
      </c>
      <c r="E44" s="79">
        <f>'3 января РБ'!G50</f>
        <v>1602920</v>
      </c>
      <c r="F44" s="72">
        <f t="shared" si="0"/>
        <v>2003650</v>
      </c>
      <c r="G44" s="191">
        <f t="shared" si="1"/>
        <v>2404380</v>
      </c>
    </row>
    <row r="45" spans="1:7" ht="15.75" thickBot="1">
      <c r="A45" s="158"/>
      <c r="B45" s="169" t="s">
        <v>168</v>
      </c>
      <c r="C45" s="93" t="s">
        <v>319</v>
      </c>
      <c r="D45" s="94" t="s">
        <v>240</v>
      </c>
      <c r="E45" s="153">
        <f>'3 января РБ'!G51</f>
        <v>714100</v>
      </c>
      <c r="F45" s="192">
        <f t="shared" si="0"/>
        <v>892625</v>
      </c>
      <c r="G45" s="194">
        <f t="shared" si="1"/>
        <v>1071150</v>
      </c>
    </row>
    <row r="46" spans="1:7" ht="15">
      <c r="A46" s="267">
        <v>30</v>
      </c>
      <c r="B46" s="252" t="s">
        <v>47</v>
      </c>
      <c r="C46" s="268"/>
      <c r="D46" s="251"/>
      <c r="E46" s="262">
        <f>'3 января РБ'!G52</f>
        <v>0</v>
      </c>
      <c r="F46" s="266">
        <f t="shared" si="0"/>
        <v>0</v>
      </c>
      <c r="G46" s="273">
        <f t="shared" si="1"/>
        <v>0</v>
      </c>
    </row>
    <row r="47" spans="1:7" ht="14.25">
      <c r="A47" s="149"/>
      <c r="B47" s="75" t="s">
        <v>49</v>
      </c>
      <c r="C47" s="20" t="s">
        <v>50</v>
      </c>
      <c r="D47" s="51" t="s">
        <v>282</v>
      </c>
      <c r="E47" s="79">
        <f>'3 января РБ'!G53</f>
        <v>5793320</v>
      </c>
      <c r="F47" s="72">
        <f t="shared" si="0"/>
        <v>7241650</v>
      </c>
      <c r="G47" s="191">
        <f t="shared" si="1"/>
        <v>8689980</v>
      </c>
    </row>
    <row r="48" spans="1:7" ht="14.25">
      <c r="A48" s="149"/>
      <c r="B48" s="75" t="s">
        <v>48</v>
      </c>
      <c r="C48" s="20" t="s">
        <v>14</v>
      </c>
      <c r="D48" s="50" t="s">
        <v>283</v>
      </c>
      <c r="E48" s="79">
        <f>'3 января РБ'!G54</f>
        <v>2899190</v>
      </c>
      <c r="F48" s="72">
        <f t="shared" si="0"/>
        <v>3623987.5</v>
      </c>
      <c r="G48" s="191">
        <f t="shared" si="1"/>
        <v>4348790</v>
      </c>
    </row>
    <row r="49" spans="1:7" ht="14.25">
      <c r="A49" s="149"/>
      <c r="B49" s="76" t="s">
        <v>53</v>
      </c>
      <c r="C49" s="20" t="s">
        <v>50</v>
      </c>
      <c r="D49" s="51" t="s">
        <v>287</v>
      </c>
      <c r="E49" s="79">
        <f>'3 января РБ'!G55</f>
        <v>3368250</v>
      </c>
      <c r="F49" s="72">
        <f t="shared" si="0"/>
        <v>4210312.5</v>
      </c>
      <c r="G49" s="191">
        <f t="shared" si="1"/>
        <v>5052380</v>
      </c>
    </row>
    <row r="50" spans="1:7" ht="15">
      <c r="A50" s="149"/>
      <c r="B50" s="76" t="s">
        <v>51</v>
      </c>
      <c r="C50" s="54" t="s">
        <v>319</v>
      </c>
      <c r="D50" s="50" t="s">
        <v>284</v>
      </c>
      <c r="E50" s="79">
        <f>'3 января РБ'!G56</f>
        <v>1659620</v>
      </c>
      <c r="F50" s="72">
        <f t="shared" si="0"/>
        <v>2074525</v>
      </c>
      <c r="G50" s="191">
        <f t="shared" si="1"/>
        <v>2489430</v>
      </c>
    </row>
    <row r="51" spans="1:7" ht="15">
      <c r="A51" s="149"/>
      <c r="B51" s="31" t="s">
        <v>171</v>
      </c>
      <c r="C51" s="54" t="s">
        <v>319</v>
      </c>
      <c r="D51" s="51" t="s">
        <v>285</v>
      </c>
      <c r="E51" s="79">
        <f>'3 января РБ'!G57</f>
        <v>1602920</v>
      </c>
      <c r="F51" s="72">
        <f t="shared" si="0"/>
        <v>2003650</v>
      </c>
      <c r="G51" s="191">
        <f t="shared" si="1"/>
        <v>2404380</v>
      </c>
    </row>
    <row r="52" spans="1:7" ht="15">
      <c r="A52" s="149"/>
      <c r="B52" s="76" t="s">
        <v>52</v>
      </c>
      <c r="C52" s="54" t="s">
        <v>319</v>
      </c>
      <c r="D52" s="50" t="s">
        <v>286</v>
      </c>
      <c r="E52" s="79">
        <f>'3 января РБ'!G58</f>
        <v>1788180</v>
      </c>
      <c r="F52" s="72">
        <f t="shared" si="0"/>
        <v>2235225</v>
      </c>
      <c r="G52" s="191">
        <f t="shared" si="1"/>
        <v>2682270</v>
      </c>
    </row>
    <row r="53" spans="1:7" ht="15">
      <c r="A53" s="149"/>
      <c r="B53" s="76" t="s">
        <v>54</v>
      </c>
      <c r="C53" s="54" t="s">
        <v>319</v>
      </c>
      <c r="D53" s="51" t="s">
        <v>288</v>
      </c>
      <c r="E53" s="79">
        <f>'3 января РБ'!G59</f>
        <v>257640</v>
      </c>
      <c r="F53" s="72">
        <f t="shared" si="0"/>
        <v>322050</v>
      </c>
      <c r="G53" s="191">
        <f t="shared" si="1"/>
        <v>386460</v>
      </c>
    </row>
    <row r="54" spans="1:7" ht="15.75" thickBot="1">
      <c r="A54" s="158"/>
      <c r="B54" s="152" t="s">
        <v>172</v>
      </c>
      <c r="C54" s="93" t="s">
        <v>319</v>
      </c>
      <c r="D54" s="109" t="s">
        <v>216</v>
      </c>
      <c r="E54" s="153">
        <f>'3 января РБ'!G60</f>
        <v>423080</v>
      </c>
      <c r="F54" s="192">
        <f t="shared" si="0"/>
        <v>528850</v>
      </c>
      <c r="G54" s="194">
        <f t="shared" si="1"/>
        <v>634620</v>
      </c>
    </row>
    <row r="55" spans="1:7" ht="15">
      <c r="A55" s="267">
        <v>31</v>
      </c>
      <c r="B55" s="254" t="s">
        <v>55</v>
      </c>
      <c r="C55" s="266"/>
      <c r="D55" s="247"/>
      <c r="E55" s="262">
        <f>'3 января РБ'!G61</f>
        <v>0</v>
      </c>
      <c r="F55" s="266">
        <f t="shared" si="0"/>
        <v>0</v>
      </c>
      <c r="G55" s="273">
        <f t="shared" si="1"/>
        <v>0</v>
      </c>
    </row>
    <row r="56" spans="1:7" ht="14.25">
      <c r="A56" s="157"/>
      <c r="B56" s="76" t="s">
        <v>59</v>
      </c>
      <c r="C56" s="72" t="s">
        <v>14</v>
      </c>
      <c r="D56" s="50" t="s">
        <v>289</v>
      </c>
      <c r="E56" s="79">
        <f>'3 января РБ'!G62</f>
        <v>5492980</v>
      </c>
      <c r="F56" s="72">
        <f t="shared" si="0"/>
        <v>6866225</v>
      </c>
      <c r="G56" s="191">
        <f t="shared" si="1"/>
        <v>8239470</v>
      </c>
    </row>
    <row r="57" spans="1:7" ht="14.25">
      <c r="A57" s="157"/>
      <c r="B57" s="76" t="s">
        <v>56</v>
      </c>
      <c r="C57" s="72" t="s">
        <v>14</v>
      </c>
      <c r="D57" s="51" t="s">
        <v>290</v>
      </c>
      <c r="E57" s="79">
        <f>'3 января РБ'!G63</f>
        <v>2464790</v>
      </c>
      <c r="F57" s="72">
        <f t="shared" si="0"/>
        <v>3080987.5</v>
      </c>
      <c r="G57" s="191">
        <f t="shared" si="1"/>
        <v>3697190</v>
      </c>
    </row>
    <row r="58" spans="1:7" ht="14.25">
      <c r="A58" s="157"/>
      <c r="B58" s="76" t="s">
        <v>57</v>
      </c>
      <c r="C58" s="72" t="s">
        <v>14</v>
      </c>
      <c r="D58" s="50" t="s">
        <v>291</v>
      </c>
      <c r="E58" s="79">
        <f>'3 января РБ'!G64</f>
        <v>2380400</v>
      </c>
      <c r="F58" s="72">
        <f t="shared" si="0"/>
        <v>2975500</v>
      </c>
      <c r="G58" s="191">
        <f t="shared" si="1"/>
        <v>3570600</v>
      </c>
    </row>
    <row r="59" spans="1:7" ht="15" thickBot="1">
      <c r="A59" s="158"/>
      <c r="B59" s="167" t="s">
        <v>58</v>
      </c>
      <c r="C59" s="192" t="s">
        <v>14</v>
      </c>
      <c r="D59" s="94" t="s">
        <v>292</v>
      </c>
      <c r="E59" s="153">
        <f>'3 января РБ'!G65</f>
        <v>381180</v>
      </c>
      <c r="F59" s="192">
        <f t="shared" si="0"/>
        <v>476475</v>
      </c>
      <c r="G59" s="194">
        <f t="shared" si="1"/>
        <v>571770</v>
      </c>
    </row>
    <row r="60" spans="1:7" ht="15">
      <c r="A60" s="317">
        <v>32</v>
      </c>
      <c r="B60" s="255" t="s">
        <v>60</v>
      </c>
      <c r="C60" s="271" t="s">
        <v>14</v>
      </c>
      <c r="D60" s="251"/>
      <c r="E60" s="262">
        <f>'3 января РБ'!G66</f>
        <v>0</v>
      </c>
      <c r="F60" s="266">
        <f t="shared" si="0"/>
        <v>0</v>
      </c>
      <c r="G60" s="273">
        <f t="shared" si="1"/>
        <v>0</v>
      </c>
    </row>
    <row r="61" spans="1:7" ht="14.25">
      <c r="A61" s="205"/>
      <c r="B61" s="73" t="s">
        <v>61</v>
      </c>
      <c r="C61" s="20" t="s">
        <v>14</v>
      </c>
      <c r="D61" s="51" t="s">
        <v>241</v>
      </c>
      <c r="E61" s="79">
        <f>'3 января РБ'!G67</f>
        <v>1024180</v>
      </c>
      <c r="F61" s="72">
        <f t="shared" si="0"/>
        <v>1280225</v>
      </c>
      <c r="G61" s="191">
        <f t="shared" si="1"/>
        <v>1536270</v>
      </c>
    </row>
    <row r="62" spans="1:7" ht="14.25">
      <c r="A62" s="205"/>
      <c r="B62" s="73" t="s">
        <v>62</v>
      </c>
      <c r="C62" s="20" t="s">
        <v>14</v>
      </c>
      <c r="D62" s="50" t="s">
        <v>242</v>
      </c>
      <c r="E62" s="79">
        <f>'3 января РБ'!G68</f>
        <v>1376210</v>
      </c>
      <c r="F62" s="72">
        <f t="shared" si="0"/>
        <v>1720262.5</v>
      </c>
      <c r="G62" s="191">
        <f t="shared" si="1"/>
        <v>2064320</v>
      </c>
    </row>
    <row r="63" spans="1:7" ht="14.25">
      <c r="A63" s="205"/>
      <c r="B63" s="73" t="s">
        <v>63</v>
      </c>
      <c r="C63" s="20" t="s">
        <v>14</v>
      </c>
      <c r="D63" s="51" t="s">
        <v>243</v>
      </c>
      <c r="E63" s="79">
        <f>'3 января РБ'!G69</f>
        <v>906080</v>
      </c>
      <c r="F63" s="72">
        <f t="shared" si="0"/>
        <v>1132600</v>
      </c>
      <c r="G63" s="191">
        <f t="shared" si="1"/>
        <v>1359120</v>
      </c>
    </row>
    <row r="64" spans="1:7" ht="14.25">
      <c r="A64" s="205"/>
      <c r="B64" s="73" t="s">
        <v>64</v>
      </c>
      <c r="C64" s="20" t="s">
        <v>14</v>
      </c>
      <c r="D64" s="50" t="s">
        <v>244</v>
      </c>
      <c r="E64" s="79">
        <f>'3 января РБ'!G70</f>
        <v>1413860</v>
      </c>
      <c r="F64" s="72">
        <f t="shared" si="0"/>
        <v>1767325</v>
      </c>
      <c r="G64" s="191">
        <f t="shared" si="1"/>
        <v>2120790</v>
      </c>
    </row>
    <row r="65" spans="1:7" ht="16.5">
      <c r="A65" s="211"/>
      <c r="B65" s="73" t="s">
        <v>68</v>
      </c>
      <c r="C65" s="20" t="s">
        <v>14</v>
      </c>
      <c r="D65" s="51" t="s">
        <v>248</v>
      </c>
      <c r="E65" s="79">
        <f>'3 января РБ'!G71</f>
        <v>2184170</v>
      </c>
      <c r="F65" s="72">
        <f t="shared" si="0"/>
        <v>2730212.5</v>
      </c>
      <c r="G65" s="191">
        <f t="shared" si="1"/>
        <v>3276260</v>
      </c>
    </row>
    <row r="66" spans="1:7" ht="14.25">
      <c r="A66" s="205"/>
      <c r="B66" s="73" t="s">
        <v>69</v>
      </c>
      <c r="C66" s="20" t="s">
        <v>14</v>
      </c>
      <c r="D66" s="50" t="s">
        <v>249</v>
      </c>
      <c r="E66" s="79">
        <f>'3 января РБ'!G72</f>
        <v>2934910</v>
      </c>
      <c r="F66" s="72">
        <f t="shared" si="0"/>
        <v>3668637.5</v>
      </c>
      <c r="G66" s="191">
        <f t="shared" si="1"/>
        <v>4402370</v>
      </c>
    </row>
    <row r="67" spans="1:7" ht="16.5">
      <c r="A67" s="211"/>
      <c r="B67" s="73" t="s">
        <v>67</v>
      </c>
      <c r="C67" s="20" t="s">
        <v>14</v>
      </c>
      <c r="D67" s="51" t="s">
        <v>247</v>
      </c>
      <c r="E67" s="79">
        <f>'3 января РБ'!G73</f>
        <v>1180060</v>
      </c>
      <c r="F67" s="72">
        <f t="shared" si="0"/>
        <v>1475075</v>
      </c>
      <c r="G67" s="191">
        <f t="shared" si="1"/>
        <v>1770090</v>
      </c>
    </row>
    <row r="68" spans="1:7" ht="16.5">
      <c r="A68" s="211"/>
      <c r="B68" s="73" t="s">
        <v>66</v>
      </c>
      <c r="C68" s="20" t="s">
        <v>14</v>
      </c>
      <c r="D68" s="50" t="s">
        <v>246</v>
      </c>
      <c r="E68" s="79">
        <f>'3 января РБ'!G74</f>
        <v>772860</v>
      </c>
      <c r="F68" s="72">
        <f t="shared" si="0"/>
        <v>966075</v>
      </c>
      <c r="G68" s="191">
        <f t="shared" si="1"/>
        <v>1159290</v>
      </c>
    </row>
    <row r="69" spans="1:7" ht="14.25">
      <c r="A69" s="205"/>
      <c r="B69" s="73" t="s">
        <v>72</v>
      </c>
      <c r="C69" s="20" t="s">
        <v>14</v>
      </c>
      <c r="D69" s="51" t="s">
        <v>252</v>
      </c>
      <c r="E69" s="79">
        <f>'3 января РБ'!G75</f>
        <v>1527180</v>
      </c>
      <c r="F69" s="72">
        <f t="shared" si="0"/>
        <v>1908975</v>
      </c>
      <c r="G69" s="191">
        <f t="shared" si="1"/>
        <v>2290770</v>
      </c>
    </row>
    <row r="70" spans="1:7" ht="14.25">
      <c r="A70" s="205"/>
      <c r="B70" s="73" t="s">
        <v>70</v>
      </c>
      <c r="C70" s="20" t="s">
        <v>14</v>
      </c>
      <c r="D70" s="50" t="s">
        <v>250</v>
      </c>
      <c r="E70" s="79">
        <f>'3 января РБ'!G76</f>
        <v>1309170</v>
      </c>
      <c r="F70" s="72">
        <f aca="true" t="shared" si="2" ref="F70:F132">E70*1.25</f>
        <v>1636462.5</v>
      </c>
      <c r="G70" s="191">
        <f aca="true" t="shared" si="3" ref="G70:G132">ROUND(F70*1.2/10,0)*10</f>
        <v>1963760</v>
      </c>
    </row>
    <row r="71" spans="1:7" ht="14.25">
      <c r="A71" s="205"/>
      <c r="B71" s="73" t="s">
        <v>71</v>
      </c>
      <c r="C71" s="20" t="s">
        <v>14</v>
      </c>
      <c r="D71" s="51" t="s">
        <v>251</v>
      </c>
      <c r="E71" s="79">
        <f>'3 января РБ'!G77</f>
        <v>1566610</v>
      </c>
      <c r="F71" s="72">
        <f t="shared" si="2"/>
        <v>1958262.5</v>
      </c>
      <c r="G71" s="191">
        <f t="shared" si="3"/>
        <v>2349920</v>
      </c>
    </row>
    <row r="72" spans="1:7" ht="14.25">
      <c r="A72" s="205"/>
      <c r="B72" s="77" t="s">
        <v>73</v>
      </c>
      <c r="C72" s="20" t="s">
        <v>14</v>
      </c>
      <c r="D72" s="50" t="s">
        <v>253</v>
      </c>
      <c r="E72" s="79">
        <f>'3 января РБ'!G78</f>
        <v>279060</v>
      </c>
      <c r="F72" s="72">
        <f t="shared" si="2"/>
        <v>348825</v>
      </c>
      <c r="G72" s="191">
        <f t="shared" si="3"/>
        <v>418590</v>
      </c>
    </row>
    <row r="73" spans="1:7" ht="15.75" thickBot="1">
      <c r="A73" s="210"/>
      <c r="B73" s="199" t="s">
        <v>65</v>
      </c>
      <c r="C73" s="93" t="s">
        <v>319</v>
      </c>
      <c r="D73" s="94" t="s">
        <v>245</v>
      </c>
      <c r="E73" s="153">
        <f>'3 января РБ'!G79</f>
        <v>181310</v>
      </c>
      <c r="F73" s="192">
        <f t="shared" si="2"/>
        <v>226637.5</v>
      </c>
      <c r="G73" s="194">
        <f t="shared" si="3"/>
        <v>271970</v>
      </c>
    </row>
    <row r="74" spans="1:7" ht="15">
      <c r="A74" s="204">
        <v>34</v>
      </c>
      <c r="B74" s="168" t="s">
        <v>44</v>
      </c>
      <c r="C74" s="88" t="s">
        <v>319</v>
      </c>
      <c r="D74" s="105" t="s">
        <v>301</v>
      </c>
      <c r="E74" s="147">
        <f>'3 января РБ'!G80</f>
        <v>1831600</v>
      </c>
      <c r="F74" s="161">
        <f t="shared" si="2"/>
        <v>2289500</v>
      </c>
      <c r="G74" s="190">
        <f t="shared" si="3"/>
        <v>2747400</v>
      </c>
    </row>
    <row r="75" spans="1:7" ht="15">
      <c r="A75" s="205">
        <v>35</v>
      </c>
      <c r="B75" s="23" t="s">
        <v>45</v>
      </c>
      <c r="C75" s="54" t="s">
        <v>319</v>
      </c>
      <c r="D75" s="51" t="s">
        <v>302</v>
      </c>
      <c r="E75" s="79">
        <f>'3 января РБ'!G81</f>
        <v>758350</v>
      </c>
      <c r="F75" s="72">
        <f t="shared" si="2"/>
        <v>947937.5</v>
      </c>
      <c r="G75" s="191">
        <f t="shared" si="3"/>
        <v>1137530</v>
      </c>
    </row>
    <row r="76" spans="1:7" ht="15.75" thickBot="1">
      <c r="A76" s="210">
        <v>36</v>
      </c>
      <c r="B76" s="169" t="s">
        <v>46</v>
      </c>
      <c r="C76" s="93" t="s">
        <v>319</v>
      </c>
      <c r="D76" s="109" t="s">
        <v>260</v>
      </c>
      <c r="E76" s="153">
        <f>'3 января РБ'!G82</f>
        <v>648130</v>
      </c>
      <c r="F76" s="192">
        <f t="shared" si="2"/>
        <v>810162.5</v>
      </c>
      <c r="G76" s="194">
        <f t="shared" si="3"/>
        <v>972200</v>
      </c>
    </row>
    <row r="77" spans="1:7" ht="15">
      <c r="A77" s="204">
        <v>37</v>
      </c>
      <c r="B77" s="176" t="s">
        <v>74</v>
      </c>
      <c r="C77" s="88" t="s">
        <v>319</v>
      </c>
      <c r="D77" s="110"/>
      <c r="E77" s="147">
        <f>'3 января РБ'!G83</f>
        <v>0</v>
      </c>
      <c r="F77" s="161">
        <f t="shared" si="2"/>
        <v>0</v>
      </c>
      <c r="G77" s="190">
        <f t="shared" si="3"/>
        <v>0</v>
      </c>
    </row>
    <row r="78" spans="1:7" ht="15">
      <c r="A78" s="205"/>
      <c r="B78" s="22" t="s">
        <v>75</v>
      </c>
      <c r="C78" s="54" t="s">
        <v>319</v>
      </c>
      <c r="D78" s="50" t="s">
        <v>254</v>
      </c>
      <c r="E78" s="79">
        <f>'3 января РБ'!G84</f>
        <v>1358340</v>
      </c>
      <c r="F78" s="72">
        <f t="shared" si="2"/>
        <v>1697925</v>
      </c>
      <c r="G78" s="191">
        <f t="shared" si="3"/>
        <v>2037510</v>
      </c>
    </row>
    <row r="79" spans="1:7" ht="15">
      <c r="A79" s="205"/>
      <c r="B79" s="22" t="s">
        <v>79</v>
      </c>
      <c r="C79" s="54" t="s">
        <v>319</v>
      </c>
      <c r="D79" s="51" t="s">
        <v>303</v>
      </c>
      <c r="E79" s="79">
        <f>'3 января РБ'!G85</f>
        <v>714820</v>
      </c>
      <c r="F79" s="72">
        <f t="shared" si="2"/>
        <v>893525</v>
      </c>
      <c r="G79" s="191">
        <f t="shared" si="3"/>
        <v>1072230</v>
      </c>
    </row>
    <row r="80" spans="1:7" ht="15">
      <c r="A80" s="205"/>
      <c r="B80" s="22" t="s">
        <v>76</v>
      </c>
      <c r="C80" s="54" t="s">
        <v>319</v>
      </c>
      <c r="D80" s="50" t="s">
        <v>255</v>
      </c>
      <c r="E80" s="79">
        <f>'3 января РБ'!G86</f>
        <v>902690</v>
      </c>
      <c r="F80" s="72">
        <f t="shared" si="2"/>
        <v>1128362.5</v>
      </c>
      <c r="G80" s="191">
        <f t="shared" si="3"/>
        <v>1354040</v>
      </c>
    </row>
    <row r="81" spans="1:7" ht="15">
      <c r="A81" s="205"/>
      <c r="B81" s="22" t="s">
        <v>77</v>
      </c>
      <c r="C81" s="54" t="s">
        <v>319</v>
      </c>
      <c r="D81" s="51" t="s">
        <v>256</v>
      </c>
      <c r="E81" s="79">
        <f>'3 января РБ'!G87</f>
        <v>679430</v>
      </c>
      <c r="F81" s="72">
        <f t="shared" si="2"/>
        <v>849287.5</v>
      </c>
      <c r="G81" s="191">
        <f t="shared" si="3"/>
        <v>1019150</v>
      </c>
    </row>
    <row r="82" spans="1:7" ht="15.75" thickBot="1">
      <c r="A82" s="210"/>
      <c r="B82" s="152" t="s">
        <v>78</v>
      </c>
      <c r="C82" s="93" t="s">
        <v>319</v>
      </c>
      <c r="D82" s="109" t="s">
        <v>257</v>
      </c>
      <c r="E82" s="153">
        <f>'3 января РБ'!G88</f>
        <v>504670</v>
      </c>
      <c r="F82" s="192">
        <f t="shared" si="2"/>
        <v>630837.5</v>
      </c>
      <c r="G82" s="194">
        <f t="shared" si="3"/>
        <v>757010</v>
      </c>
    </row>
    <row r="83" spans="1:7" ht="15">
      <c r="A83" s="204">
        <v>38</v>
      </c>
      <c r="B83" s="176" t="s">
        <v>80</v>
      </c>
      <c r="C83" s="88" t="s">
        <v>319</v>
      </c>
      <c r="D83" s="110"/>
      <c r="E83" s="147">
        <f>'3 января РБ'!G89</f>
        <v>0</v>
      </c>
      <c r="F83" s="161">
        <f t="shared" si="2"/>
        <v>0</v>
      </c>
      <c r="G83" s="190">
        <f t="shared" si="3"/>
        <v>0</v>
      </c>
    </row>
    <row r="84" spans="1:7" ht="15">
      <c r="A84" s="205"/>
      <c r="B84" s="22" t="s">
        <v>82</v>
      </c>
      <c r="C84" s="54" t="s">
        <v>319</v>
      </c>
      <c r="D84" s="50" t="s">
        <v>264</v>
      </c>
      <c r="E84" s="79">
        <f>'3 января РБ'!G90</f>
        <v>1067530</v>
      </c>
      <c r="F84" s="72">
        <f t="shared" si="2"/>
        <v>1334412.5</v>
      </c>
      <c r="G84" s="191">
        <f t="shared" si="3"/>
        <v>1601300</v>
      </c>
    </row>
    <row r="85" spans="1:7" ht="15">
      <c r="A85" s="205"/>
      <c r="B85" s="22" t="s">
        <v>81</v>
      </c>
      <c r="C85" s="54" t="s">
        <v>319</v>
      </c>
      <c r="D85" s="51" t="s">
        <v>263</v>
      </c>
      <c r="E85" s="79">
        <f>'3 января РБ'!G91</f>
        <v>937920</v>
      </c>
      <c r="F85" s="72">
        <f t="shared" si="2"/>
        <v>1172400</v>
      </c>
      <c r="G85" s="191">
        <f t="shared" si="3"/>
        <v>1406880</v>
      </c>
    </row>
    <row r="86" spans="1:7" ht="15">
      <c r="A86" s="205"/>
      <c r="B86" s="22" t="s">
        <v>83</v>
      </c>
      <c r="C86" s="54" t="s">
        <v>319</v>
      </c>
      <c r="D86" s="50" t="s">
        <v>265</v>
      </c>
      <c r="E86" s="79">
        <f>'3 января РБ'!G92</f>
        <v>723840</v>
      </c>
      <c r="F86" s="72">
        <f t="shared" si="2"/>
        <v>904800</v>
      </c>
      <c r="G86" s="191">
        <f t="shared" si="3"/>
        <v>1085760</v>
      </c>
    </row>
    <row r="87" spans="1:7" ht="15">
      <c r="A87" s="205"/>
      <c r="B87" s="22" t="s">
        <v>84</v>
      </c>
      <c r="C87" s="54" t="s">
        <v>319</v>
      </c>
      <c r="D87" s="51" t="s">
        <v>266</v>
      </c>
      <c r="E87" s="79">
        <f>'3 января РБ'!G93</f>
        <v>519350</v>
      </c>
      <c r="F87" s="72">
        <f t="shared" si="2"/>
        <v>649187.5</v>
      </c>
      <c r="G87" s="191">
        <f t="shared" si="3"/>
        <v>779030</v>
      </c>
    </row>
    <row r="88" spans="1:7" ht="15">
      <c r="A88" s="205"/>
      <c r="B88" s="22" t="s">
        <v>85</v>
      </c>
      <c r="C88" s="54" t="s">
        <v>319</v>
      </c>
      <c r="D88" s="50" t="s">
        <v>304</v>
      </c>
      <c r="E88" s="79">
        <f>'3 января РБ'!G94</f>
        <v>438670</v>
      </c>
      <c r="F88" s="72">
        <f t="shared" si="2"/>
        <v>548337.5</v>
      </c>
      <c r="G88" s="191">
        <f t="shared" si="3"/>
        <v>658010</v>
      </c>
    </row>
    <row r="89" spans="1:7" ht="15.75" thickBot="1">
      <c r="A89" s="210"/>
      <c r="B89" s="152" t="s">
        <v>86</v>
      </c>
      <c r="C89" s="93" t="s">
        <v>319</v>
      </c>
      <c r="D89" s="94" t="s">
        <v>305</v>
      </c>
      <c r="E89" s="153">
        <f>'3 января РБ'!G95</f>
        <v>92100</v>
      </c>
      <c r="F89" s="192">
        <f t="shared" si="2"/>
        <v>115125</v>
      </c>
      <c r="G89" s="194">
        <f t="shared" si="3"/>
        <v>138150</v>
      </c>
    </row>
    <row r="90" spans="1:7" ht="15.75" customHeight="1">
      <c r="A90" s="317">
        <v>39</v>
      </c>
      <c r="B90" s="269" t="s">
        <v>87</v>
      </c>
      <c r="C90" s="253" t="s">
        <v>319</v>
      </c>
      <c r="D90" s="251"/>
      <c r="E90" s="262">
        <f>'3 января РБ'!G96</f>
        <v>0</v>
      </c>
      <c r="F90" s="266">
        <f t="shared" si="2"/>
        <v>0</v>
      </c>
      <c r="G90" s="273">
        <f t="shared" si="3"/>
        <v>0</v>
      </c>
    </row>
    <row r="91" spans="1:7" ht="15">
      <c r="A91" s="205"/>
      <c r="B91" s="22" t="s">
        <v>88</v>
      </c>
      <c r="C91" s="54" t="s">
        <v>319</v>
      </c>
      <c r="D91" s="51" t="s">
        <v>258</v>
      </c>
      <c r="E91" s="79">
        <f>'3 января РБ'!G97</f>
        <v>622290</v>
      </c>
      <c r="F91" s="72">
        <f t="shared" si="2"/>
        <v>777862.5</v>
      </c>
      <c r="G91" s="191">
        <f t="shared" si="3"/>
        <v>933440</v>
      </c>
    </row>
    <row r="92" spans="1:7" ht="15">
      <c r="A92" s="205"/>
      <c r="B92" s="22" t="s">
        <v>89</v>
      </c>
      <c r="C92" s="54" t="s">
        <v>319</v>
      </c>
      <c r="D92" s="50" t="s">
        <v>259</v>
      </c>
      <c r="E92" s="79">
        <f>'3 января РБ'!G98</f>
        <v>611710</v>
      </c>
      <c r="F92" s="72">
        <f t="shared" si="2"/>
        <v>764637.5</v>
      </c>
      <c r="G92" s="191">
        <f t="shared" si="3"/>
        <v>917570</v>
      </c>
    </row>
    <row r="93" spans="1:7" ht="15">
      <c r="A93" s="205"/>
      <c r="B93" s="22" t="s">
        <v>90</v>
      </c>
      <c r="C93" s="54" t="s">
        <v>319</v>
      </c>
      <c r="D93" s="51" t="s">
        <v>261</v>
      </c>
      <c r="E93" s="79">
        <f>'3 января РБ'!G99</f>
        <v>778580</v>
      </c>
      <c r="F93" s="72">
        <f t="shared" si="2"/>
        <v>973225</v>
      </c>
      <c r="G93" s="191">
        <f t="shared" si="3"/>
        <v>1167870</v>
      </c>
    </row>
    <row r="94" spans="1:7" ht="15">
      <c r="A94" s="205"/>
      <c r="B94" s="22" t="s">
        <v>91</v>
      </c>
      <c r="C94" s="54" t="s">
        <v>319</v>
      </c>
      <c r="D94" s="50" t="s">
        <v>262</v>
      </c>
      <c r="E94" s="79">
        <f>'3 января РБ'!G100</f>
        <v>757650</v>
      </c>
      <c r="F94" s="72">
        <f t="shared" si="2"/>
        <v>947062.5</v>
      </c>
      <c r="G94" s="191">
        <f t="shared" si="3"/>
        <v>1136480</v>
      </c>
    </row>
    <row r="95" spans="1:7" ht="15.75" thickBot="1">
      <c r="A95" s="210"/>
      <c r="B95" s="152" t="s">
        <v>92</v>
      </c>
      <c r="C95" s="93" t="s">
        <v>319</v>
      </c>
      <c r="D95" s="94" t="s">
        <v>260</v>
      </c>
      <c r="E95" s="153">
        <f>'3 января РБ'!G101</f>
        <v>648130</v>
      </c>
      <c r="F95" s="192">
        <f t="shared" si="2"/>
        <v>810162.5</v>
      </c>
      <c r="G95" s="194">
        <f t="shared" si="3"/>
        <v>972200</v>
      </c>
    </row>
    <row r="96" spans="1:7" ht="16.5" customHeight="1">
      <c r="A96" s="317">
        <v>40</v>
      </c>
      <c r="B96" s="269" t="s">
        <v>87</v>
      </c>
      <c r="C96" s="261"/>
      <c r="D96" s="251"/>
      <c r="E96" s="262">
        <f>'3 января РБ'!G102</f>
        <v>0</v>
      </c>
      <c r="F96" s="266">
        <f t="shared" si="2"/>
        <v>0</v>
      </c>
      <c r="G96" s="273">
        <f t="shared" si="3"/>
        <v>0</v>
      </c>
    </row>
    <row r="97" spans="1:7" ht="15">
      <c r="A97" s="205"/>
      <c r="B97" s="22" t="s">
        <v>93</v>
      </c>
      <c r="C97" s="54" t="s">
        <v>319</v>
      </c>
      <c r="D97" s="51" t="s">
        <v>306</v>
      </c>
      <c r="E97" s="79">
        <f>'3 января РБ'!G103</f>
        <v>940620</v>
      </c>
      <c r="F97" s="72">
        <f t="shared" si="2"/>
        <v>1175775</v>
      </c>
      <c r="G97" s="191">
        <f t="shared" si="3"/>
        <v>1410930</v>
      </c>
    </row>
    <row r="98" spans="1:7" ht="15">
      <c r="A98" s="205"/>
      <c r="B98" s="22" t="s">
        <v>94</v>
      </c>
      <c r="C98" s="54" t="s">
        <v>319</v>
      </c>
      <c r="D98" s="50" t="s">
        <v>307</v>
      </c>
      <c r="E98" s="79">
        <f>'3 января РБ'!G104</f>
        <v>571430</v>
      </c>
      <c r="F98" s="72">
        <f t="shared" si="2"/>
        <v>714287.5</v>
      </c>
      <c r="G98" s="191">
        <f t="shared" si="3"/>
        <v>857150</v>
      </c>
    </row>
    <row r="99" spans="1:7" ht="15">
      <c r="A99" s="205"/>
      <c r="B99" s="22" t="s">
        <v>95</v>
      </c>
      <c r="C99" s="54" t="s">
        <v>319</v>
      </c>
      <c r="D99" s="51" t="s">
        <v>308</v>
      </c>
      <c r="E99" s="79">
        <f>'3 января РБ'!G105</f>
        <v>1736930</v>
      </c>
      <c r="F99" s="72">
        <f t="shared" si="2"/>
        <v>2171162.5</v>
      </c>
      <c r="G99" s="191">
        <f t="shared" si="3"/>
        <v>2605400</v>
      </c>
    </row>
    <row r="100" spans="1:7" ht="15">
      <c r="A100" s="205"/>
      <c r="B100" s="22" t="s">
        <v>96</v>
      </c>
      <c r="C100" s="54" t="s">
        <v>319</v>
      </c>
      <c r="D100" s="50" t="s">
        <v>309</v>
      </c>
      <c r="E100" s="79">
        <f>'3 января РБ'!G106</f>
        <v>1051840</v>
      </c>
      <c r="F100" s="72">
        <f t="shared" si="2"/>
        <v>1314800</v>
      </c>
      <c r="G100" s="191">
        <f t="shared" si="3"/>
        <v>1577760</v>
      </c>
    </row>
    <row r="101" spans="1:7" ht="15">
      <c r="A101" s="205"/>
      <c r="B101" s="22" t="s">
        <v>76</v>
      </c>
      <c r="C101" s="54" t="s">
        <v>319</v>
      </c>
      <c r="D101" s="51" t="s">
        <v>255</v>
      </c>
      <c r="E101" s="79">
        <f>'3 января РБ'!G107</f>
        <v>902690</v>
      </c>
      <c r="F101" s="72">
        <f t="shared" si="2"/>
        <v>1128362.5</v>
      </c>
      <c r="G101" s="191">
        <f t="shared" si="3"/>
        <v>1354040</v>
      </c>
    </row>
    <row r="102" spans="1:7" ht="15">
      <c r="A102" s="205"/>
      <c r="B102" s="22" t="s">
        <v>100</v>
      </c>
      <c r="C102" s="54" t="s">
        <v>319</v>
      </c>
      <c r="D102" s="50" t="s">
        <v>310</v>
      </c>
      <c r="E102" s="79">
        <f>'3 января РБ'!G108</f>
        <v>1251500</v>
      </c>
      <c r="F102" s="72">
        <f t="shared" si="2"/>
        <v>1564375</v>
      </c>
      <c r="G102" s="191">
        <f t="shared" si="3"/>
        <v>1877250</v>
      </c>
    </row>
    <row r="103" spans="1:7" ht="15">
      <c r="A103" s="205"/>
      <c r="B103" s="22" t="s">
        <v>97</v>
      </c>
      <c r="C103" s="54" t="s">
        <v>319</v>
      </c>
      <c r="D103" s="51" t="s">
        <v>311</v>
      </c>
      <c r="E103" s="79">
        <f>'3 января РБ'!G109</f>
        <v>276870</v>
      </c>
      <c r="F103" s="72">
        <f t="shared" si="2"/>
        <v>346087.5</v>
      </c>
      <c r="G103" s="191">
        <f t="shared" si="3"/>
        <v>415310</v>
      </c>
    </row>
    <row r="104" spans="1:7" ht="15">
      <c r="A104" s="205"/>
      <c r="B104" s="22" t="s">
        <v>98</v>
      </c>
      <c r="C104" s="54" t="s">
        <v>319</v>
      </c>
      <c r="D104" s="50" t="s">
        <v>312</v>
      </c>
      <c r="E104" s="79">
        <f>'3 января РБ'!G110</f>
        <v>245910</v>
      </c>
      <c r="F104" s="72">
        <f t="shared" si="2"/>
        <v>307387.5</v>
      </c>
      <c r="G104" s="191">
        <f t="shared" si="3"/>
        <v>368870</v>
      </c>
    </row>
    <row r="105" spans="1:7" ht="15.75" thickBot="1">
      <c r="A105" s="210"/>
      <c r="B105" s="152" t="s">
        <v>99</v>
      </c>
      <c r="C105" s="93" t="s">
        <v>319</v>
      </c>
      <c r="D105" s="94" t="s">
        <v>313</v>
      </c>
      <c r="E105" s="153">
        <f>'3 января РБ'!G111</f>
        <v>446800</v>
      </c>
      <c r="F105" s="192">
        <f t="shared" si="2"/>
        <v>558500</v>
      </c>
      <c r="G105" s="194">
        <f t="shared" si="3"/>
        <v>670200</v>
      </c>
    </row>
    <row r="106" spans="1:7" ht="15">
      <c r="A106" s="317">
        <v>41</v>
      </c>
      <c r="B106" s="269" t="s">
        <v>101</v>
      </c>
      <c r="C106" s="261" t="s">
        <v>14</v>
      </c>
      <c r="D106" s="251"/>
      <c r="E106" s="262">
        <f>'3 января РБ'!G112</f>
        <v>0</v>
      </c>
      <c r="F106" s="266">
        <f t="shared" si="2"/>
        <v>0</v>
      </c>
      <c r="G106" s="273">
        <f t="shared" si="3"/>
        <v>0</v>
      </c>
    </row>
    <row r="107" spans="1:7" ht="14.25">
      <c r="A107" s="205"/>
      <c r="B107" s="22" t="s">
        <v>102</v>
      </c>
      <c r="C107" s="58" t="s">
        <v>14</v>
      </c>
      <c r="D107" s="51" t="s">
        <v>267</v>
      </c>
      <c r="E107" s="79">
        <f>'3 января РБ'!G113</f>
        <v>1697180</v>
      </c>
      <c r="F107" s="72">
        <f t="shared" si="2"/>
        <v>2121475</v>
      </c>
      <c r="G107" s="191">
        <f t="shared" si="3"/>
        <v>2545770</v>
      </c>
    </row>
    <row r="108" spans="1:7" ht="14.25">
      <c r="A108" s="205"/>
      <c r="B108" s="22" t="s">
        <v>103</v>
      </c>
      <c r="C108" s="58" t="s">
        <v>14</v>
      </c>
      <c r="D108" s="50" t="s">
        <v>268</v>
      </c>
      <c r="E108" s="79">
        <f>'3 января РБ'!G114</f>
        <v>1361150</v>
      </c>
      <c r="F108" s="72">
        <f t="shared" si="2"/>
        <v>1701437.5</v>
      </c>
      <c r="G108" s="191">
        <f t="shared" si="3"/>
        <v>2041730</v>
      </c>
    </row>
    <row r="109" spans="1:7" ht="14.25">
      <c r="A109" s="205"/>
      <c r="B109" s="22" t="s">
        <v>109</v>
      </c>
      <c r="C109" s="58" t="s">
        <v>14</v>
      </c>
      <c r="D109" s="51" t="s">
        <v>274</v>
      </c>
      <c r="E109" s="79">
        <f>'3 января РБ'!G115</f>
        <v>1241700</v>
      </c>
      <c r="F109" s="72">
        <f t="shared" si="2"/>
        <v>1552125</v>
      </c>
      <c r="G109" s="191">
        <f t="shared" si="3"/>
        <v>1862550</v>
      </c>
    </row>
    <row r="110" spans="1:7" ht="14.25">
      <c r="A110" s="205"/>
      <c r="B110" s="22" t="s">
        <v>110</v>
      </c>
      <c r="C110" s="58" t="s">
        <v>14</v>
      </c>
      <c r="D110" s="50" t="s">
        <v>275</v>
      </c>
      <c r="E110" s="79">
        <f>'3 января РБ'!G116</f>
        <v>1564770</v>
      </c>
      <c r="F110" s="72">
        <f t="shared" si="2"/>
        <v>1955962.5</v>
      </c>
      <c r="G110" s="191">
        <f t="shared" si="3"/>
        <v>2347160</v>
      </c>
    </row>
    <row r="111" spans="1:7" ht="14.25">
      <c r="A111" s="205"/>
      <c r="B111" s="22" t="s">
        <v>104</v>
      </c>
      <c r="C111" s="58" t="s">
        <v>14</v>
      </c>
      <c r="D111" s="51" t="s">
        <v>269</v>
      </c>
      <c r="E111" s="79">
        <f>'3 января РБ'!G117</f>
        <v>1776190</v>
      </c>
      <c r="F111" s="72">
        <f t="shared" si="2"/>
        <v>2220237.5</v>
      </c>
      <c r="G111" s="191">
        <f t="shared" si="3"/>
        <v>2664290</v>
      </c>
    </row>
    <row r="112" spans="1:7" ht="14.25">
      <c r="A112" s="205"/>
      <c r="B112" s="22" t="s">
        <v>105</v>
      </c>
      <c r="C112" s="58" t="s">
        <v>14</v>
      </c>
      <c r="D112" s="50" t="s">
        <v>270</v>
      </c>
      <c r="E112" s="79">
        <f>'3 января РБ'!G118</f>
        <v>1745250</v>
      </c>
      <c r="F112" s="72">
        <f t="shared" si="2"/>
        <v>2181562.5</v>
      </c>
      <c r="G112" s="191">
        <f t="shared" si="3"/>
        <v>2617880</v>
      </c>
    </row>
    <row r="113" spans="1:7" ht="14.25">
      <c r="A113" s="205"/>
      <c r="B113" s="22" t="s">
        <v>114</v>
      </c>
      <c r="C113" s="58" t="s">
        <v>14</v>
      </c>
      <c r="D113" s="51" t="s">
        <v>279</v>
      </c>
      <c r="E113" s="79">
        <f>'3 января РБ'!G119</f>
        <v>3071900</v>
      </c>
      <c r="F113" s="72">
        <f t="shared" si="2"/>
        <v>3839875</v>
      </c>
      <c r="G113" s="191">
        <f t="shared" si="3"/>
        <v>4607850</v>
      </c>
    </row>
    <row r="114" spans="1:7" ht="14.25">
      <c r="A114" s="205"/>
      <c r="B114" s="22" t="s">
        <v>106</v>
      </c>
      <c r="C114" s="58" t="s">
        <v>14</v>
      </c>
      <c r="D114" s="51" t="s">
        <v>271</v>
      </c>
      <c r="E114" s="79">
        <f>'3 января РБ'!G120</f>
        <v>373630</v>
      </c>
      <c r="F114" s="72">
        <f t="shared" si="2"/>
        <v>467037.5</v>
      </c>
      <c r="G114" s="191">
        <f t="shared" si="3"/>
        <v>560450</v>
      </c>
    </row>
    <row r="115" spans="1:7" ht="14.25">
      <c r="A115" s="205"/>
      <c r="B115" s="22" t="s">
        <v>107</v>
      </c>
      <c r="C115" s="58" t="s">
        <v>14</v>
      </c>
      <c r="D115" s="50" t="s">
        <v>272</v>
      </c>
      <c r="E115" s="79">
        <f>'3 января РБ'!G121</f>
        <v>457090</v>
      </c>
      <c r="F115" s="72">
        <f t="shared" si="2"/>
        <v>571362.5</v>
      </c>
      <c r="G115" s="191">
        <f t="shared" si="3"/>
        <v>685640</v>
      </c>
    </row>
    <row r="116" spans="1:7" ht="14.25">
      <c r="A116" s="205"/>
      <c r="B116" s="22" t="s">
        <v>108</v>
      </c>
      <c r="C116" s="58" t="s">
        <v>14</v>
      </c>
      <c r="D116" s="51" t="s">
        <v>273</v>
      </c>
      <c r="E116" s="79">
        <f>'3 января РБ'!G122</f>
        <v>622340</v>
      </c>
      <c r="F116" s="72">
        <f t="shared" si="2"/>
        <v>777925</v>
      </c>
      <c r="G116" s="191">
        <f t="shared" si="3"/>
        <v>933510</v>
      </c>
    </row>
    <row r="117" spans="1:7" ht="14.25">
      <c r="A117" s="205"/>
      <c r="B117" s="22" t="s">
        <v>111</v>
      </c>
      <c r="C117" s="58" t="s">
        <v>14</v>
      </c>
      <c r="D117" s="50" t="s">
        <v>276</v>
      </c>
      <c r="E117" s="79">
        <f>'3 января РБ'!G123</f>
        <v>1420160</v>
      </c>
      <c r="F117" s="72">
        <f t="shared" si="2"/>
        <v>1775200</v>
      </c>
      <c r="G117" s="191">
        <f t="shared" si="3"/>
        <v>2130240</v>
      </c>
    </row>
    <row r="118" spans="1:7" ht="14.25">
      <c r="A118" s="205"/>
      <c r="B118" s="22" t="s">
        <v>112</v>
      </c>
      <c r="C118" s="58" t="s">
        <v>14</v>
      </c>
      <c r="D118" s="51" t="s">
        <v>277</v>
      </c>
      <c r="E118" s="79">
        <f>'3 января РБ'!G124</f>
        <v>1123300</v>
      </c>
      <c r="F118" s="72">
        <f t="shared" si="2"/>
        <v>1404125</v>
      </c>
      <c r="G118" s="191">
        <f t="shared" si="3"/>
        <v>1684950</v>
      </c>
    </row>
    <row r="119" spans="1:7" ht="15" thickBot="1">
      <c r="A119" s="210"/>
      <c r="B119" s="152" t="s">
        <v>113</v>
      </c>
      <c r="C119" s="103" t="s">
        <v>14</v>
      </c>
      <c r="D119" s="109" t="s">
        <v>278</v>
      </c>
      <c r="E119" s="153">
        <f>'3 января РБ'!G125</f>
        <v>181390</v>
      </c>
      <c r="F119" s="192">
        <f t="shared" si="2"/>
        <v>226737.5</v>
      </c>
      <c r="G119" s="194">
        <f t="shared" si="3"/>
        <v>272090</v>
      </c>
    </row>
    <row r="120" spans="1:7" ht="15">
      <c r="A120" s="317">
        <v>42</v>
      </c>
      <c r="B120" s="318" t="s">
        <v>115</v>
      </c>
      <c r="C120" s="253" t="s">
        <v>319</v>
      </c>
      <c r="D120" s="247" t="s">
        <v>314</v>
      </c>
      <c r="E120" s="262">
        <f>'3 января РБ'!G126</f>
        <v>1806690</v>
      </c>
      <c r="F120" s="266">
        <f t="shared" si="2"/>
        <v>2258362.5</v>
      </c>
      <c r="G120" s="273">
        <f t="shared" si="3"/>
        <v>2710040</v>
      </c>
    </row>
    <row r="121" spans="1:7" ht="15">
      <c r="A121" s="205">
        <v>43</v>
      </c>
      <c r="B121" s="22" t="s">
        <v>116</v>
      </c>
      <c r="C121" s="54" t="s">
        <v>319</v>
      </c>
      <c r="D121" s="50" t="s">
        <v>315</v>
      </c>
      <c r="E121" s="79">
        <f>'3 января РБ'!G127</f>
        <v>2264470</v>
      </c>
      <c r="F121" s="72">
        <f t="shared" si="2"/>
        <v>2830587.5</v>
      </c>
      <c r="G121" s="191">
        <f t="shared" si="3"/>
        <v>3396710</v>
      </c>
    </row>
    <row r="122" spans="1:7" ht="15">
      <c r="A122" s="205">
        <v>44</v>
      </c>
      <c r="B122" s="22" t="s">
        <v>117</v>
      </c>
      <c r="C122" s="54" t="s">
        <v>319</v>
      </c>
      <c r="D122" s="51" t="s">
        <v>316</v>
      </c>
      <c r="E122" s="79">
        <f>'3 января РБ'!G128</f>
        <v>1927120</v>
      </c>
      <c r="F122" s="72">
        <f t="shared" si="2"/>
        <v>2408900</v>
      </c>
      <c r="G122" s="191">
        <f t="shared" si="3"/>
        <v>2890680</v>
      </c>
    </row>
    <row r="123" spans="1:7" ht="15">
      <c r="A123" s="205">
        <v>45</v>
      </c>
      <c r="B123" s="22" t="s">
        <v>118</v>
      </c>
      <c r="C123" s="54" t="s">
        <v>319</v>
      </c>
      <c r="D123" s="50" t="s">
        <v>317</v>
      </c>
      <c r="E123" s="79">
        <f>'3 января РБ'!G129</f>
        <v>1406370</v>
      </c>
      <c r="F123" s="72">
        <f t="shared" si="2"/>
        <v>1757962.5</v>
      </c>
      <c r="G123" s="191">
        <f t="shared" si="3"/>
        <v>2109560</v>
      </c>
    </row>
    <row r="124" spans="1:7" ht="15.75" thickBot="1">
      <c r="A124" s="210">
        <v>46</v>
      </c>
      <c r="B124" s="152" t="s">
        <v>119</v>
      </c>
      <c r="C124" s="93" t="s">
        <v>319</v>
      </c>
      <c r="D124" s="94" t="s">
        <v>226</v>
      </c>
      <c r="E124" s="153">
        <f>'3 января РБ'!G130</f>
        <v>1851470</v>
      </c>
      <c r="F124" s="192">
        <f t="shared" si="2"/>
        <v>2314337.5</v>
      </c>
      <c r="G124" s="194">
        <f t="shared" si="3"/>
        <v>2777210</v>
      </c>
    </row>
    <row r="125" spans="1:7" ht="14.25">
      <c r="A125" s="317">
        <v>47</v>
      </c>
      <c r="B125" s="260" t="s">
        <v>120</v>
      </c>
      <c r="C125" s="261"/>
      <c r="D125" s="251"/>
      <c r="E125" s="262">
        <f>'3 января РБ'!G131</f>
        <v>0</v>
      </c>
      <c r="F125" s="266">
        <f t="shared" si="2"/>
        <v>0</v>
      </c>
      <c r="G125" s="273">
        <f t="shared" si="3"/>
        <v>0</v>
      </c>
    </row>
    <row r="126" spans="1:7" ht="15">
      <c r="A126" s="205"/>
      <c r="B126" s="22" t="s">
        <v>122</v>
      </c>
      <c r="C126" s="54" t="s">
        <v>319</v>
      </c>
      <c r="D126" s="51" t="s">
        <v>293</v>
      </c>
      <c r="E126" s="79">
        <f>'3 января РБ'!G132</f>
        <v>1067450</v>
      </c>
      <c r="F126" s="72">
        <f t="shared" si="2"/>
        <v>1334312.5</v>
      </c>
      <c r="G126" s="191">
        <f t="shared" si="3"/>
        <v>1601180</v>
      </c>
    </row>
    <row r="127" spans="1:7" ht="15">
      <c r="A127" s="205"/>
      <c r="B127" s="22" t="s">
        <v>123</v>
      </c>
      <c r="C127" s="54" t="s">
        <v>319</v>
      </c>
      <c r="D127" s="50" t="s">
        <v>294</v>
      </c>
      <c r="E127" s="79">
        <f>'3 января РБ'!G133</f>
        <v>1461960</v>
      </c>
      <c r="F127" s="72">
        <f t="shared" si="2"/>
        <v>1827450</v>
      </c>
      <c r="G127" s="191">
        <f t="shared" si="3"/>
        <v>2192940</v>
      </c>
    </row>
    <row r="128" spans="1:7" ht="14.25">
      <c r="A128" s="205"/>
      <c r="B128" s="22" t="s">
        <v>121</v>
      </c>
      <c r="C128" s="58" t="s">
        <v>14</v>
      </c>
      <c r="D128" s="51" t="s">
        <v>295</v>
      </c>
      <c r="E128" s="79">
        <f>'3 января РБ'!G134</f>
        <v>2954080</v>
      </c>
      <c r="F128" s="72">
        <f t="shared" si="2"/>
        <v>3692600</v>
      </c>
      <c r="G128" s="191">
        <f t="shared" si="3"/>
        <v>4431120</v>
      </c>
    </row>
    <row r="129" spans="1:7" ht="15">
      <c r="A129" s="205"/>
      <c r="B129" s="22" t="s">
        <v>160</v>
      </c>
      <c r="C129" s="54" t="s">
        <v>319</v>
      </c>
      <c r="D129" s="50" t="s">
        <v>296</v>
      </c>
      <c r="E129" s="79">
        <f>'3 января РБ'!G135</f>
        <v>1953800</v>
      </c>
      <c r="F129" s="72">
        <f t="shared" si="2"/>
        <v>2442250</v>
      </c>
      <c r="G129" s="191">
        <f t="shared" si="3"/>
        <v>2930700</v>
      </c>
    </row>
    <row r="130" spans="1:7" ht="15">
      <c r="A130" s="205"/>
      <c r="B130" s="22" t="s">
        <v>173</v>
      </c>
      <c r="C130" s="54" t="s">
        <v>319</v>
      </c>
      <c r="D130" s="51" t="s">
        <v>297</v>
      </c>
      <c r="E130" s="79">
        <f>'3 января РБ'!G136</f>
        <v>940620</v>
      </c>
      <c r="F130" s="72">
        <f t="shared" si="2"/>
        <v>1175775</v>
      </c>
      <c r="G130" s="191">
        <f t="shared" si="3"/>
        <v>1410930</v>
      </c>
    </row>
    <row r="131" spans="1:7" ht="15">
      <c r="A131" s="205"/>
      <c r="B131" s="22" t="s">
        <v>174</v>
      </c>
      <c r="C131" s="54" t="s">
        <v>319</v>
      </c>
      <c r="D131" s="50" t="s">
        <v>298</v>
      </c>
      <c r="E131" s="79">
        <f>'3 января РБ'!G137</f>
        <v>1736930</v>
      </c>
      <c r="F131" s="72">
        <f t="shared" si="2"/>
        <v>2171162.5</v>
      </c>
      <c r="G131" s="191">
        <f t="shared" si="3"/>
        <v>2605400</v>
      </c>
    </row>
    <row r="132" spans="1:7" ht="15">
      <c r="A132" s="205"/>
      <c r="B132" s="22" t="s">
        <v>176</v>
      </c>
      <c r="C132" s="54" t="s">
        <v>319</v>
      </c>
      <c r="D132" s="51" t="s">
        <v>299</v>
      </c>
      <c r="E132" s="79">
        <f>'3 января РБ'!G138</f>
        <v>827400</v>
      </c>
      <c r="F132" s="72">
        <f t="shared" si="2"/>
        <v>1034250</v>
      </c>
      <c r="G132" s="191">
        <f t="shared" si="3"/>
        <v>1241100</v>
      </c>
    </row>
    <row r="133" spans="1:7" ht="15.75" thickBot="1">
      <c r="A133" s="210"/>
      <c r="B133" s="152" t="s">
        <v>177</v>
      </c>
      <c r="C133" s="93" t="s">
        <v>319</v>
      </c>
      <c r="D133" s="109" t="s">
        <v>300</v>
      </c>
      <c r="E133" s="153">
        <f>'3 января РБ'!G139</f>
        <v>3046210</v>
      </c>
      <c r="F133" s="192">
        <f aca="true" t="shared" si="4" ref="F133:F138">E133*1.25</f>
        <v>3807762.5</v>
      </c>
      <c r="G133" s="194">
        <f aca="true" t="shared" si="5" ref="G133:G138">ROUND(F133*1.2/10,0)*10</f>
        <v>4569320</v>
      </c>
    </row>
    <row r="134" spans="1:7" ht="14.25">
      <c r="A134" s="317">
        <v>48</v>
      </c>
      <c r="B134" s="260" t="s">
        <v>124</v>
      </c>
      <c r="C134" s="261"/>
      <c r="D134" s="247"/>
      <c r="E134" s="262">
        <f>'3 января РБ'!G140</f>
        <v>0</v>
      </c>
      <c r="F134" s="266">
        <f t="shared" si="4"/>
        <v>0</v>
      </c>
      <c r="G134" s="273">
        <f t="shared" si="5"/>
        <v>0</v>
      </c>
    </row>
    <row r="135" spans="1:7" ht="15">
      <c r="A135" s="205"/>
      <c r="B135" s="22" t="s">
        <v>125</v>
      </c>
      <c r="C135" s="54" t="s">
        <v>319</v>
      </c>
      <c r="D135" s="50" t="s">
        <v>280</v>
      </c>
      <c r="E135" s="79">
        <f>'3 января РБ'!G141</f>
        <v>2452960</v>
      </c>
      <c r="F135" s="72">
        <f t="shared" si="4"/>
        <v>3066200</v>
      </c>
      <c r="G135" s="191">
        <f t="shared" si="5"/>
        <v>3679440</v>
      </c>
    </row>
    <row r="136" spans="1:7" ht="15">
      <c r="A136" s="205"/>
      <c r="B136" s="22" t="s">
        <v>137</v>
      </c>
      <c r="C136" s="54" t="s">
        <v>319</v>
      </c>
      <c r="D136" s="51" t="s">
        <v>281</v>
      </c>
      <c r="E136" s="79">
        <f>'3 января РБ'!G142</f>
        <v>746510</v>
      </c>
      <c r="F136" s="72">
        <f t="shared" si="4"/>
        <v>933137.5</v>
      </c>
      <c r="G136" s="191">
        <f t="shared" si="5"/>
        <v>1119770</v>
      </c>
    </row>
    <row r="137" spans="1:7" ht="15">
      <c r="A137" s="205"/>
      <c r="B137" s="22" t="s">
        <v>83</v>
      </c>
      <c r="C137" s="54" t="s">
        <v>319</v>
      </c>
      <c r="D137" s="50" t="s">
        <v>265</v>
      </c>
      <c r="E137" s="79">
        <f>'3 января РБ'!G143</f>
        <v>723840</v>
      </c>
      <c r="F137" s="72">
        <f t="shared" si="4"/>
        <v>904800</v>
      </c>
      <c r="G137" s="191">
        <f t="shared" si="5"/>
        <v>1085760</v>
      </c>
    </row>
    <row r="138" spans="1:7" ht="15.75" thickBot="1">
      <c r="A138" s="151"/>
      <c r="B138" s="152" t="s">
        <v>85</v>
      </c>
      <c r="C138" s="93" t="s">
        <v>319</v>
      </c>
      <c r="D138" s="94" t="s">
        <v>304</v>
      </c>
      <c r="E138" s="153">
        <f>'3 января РБ'!G144</f>
        <v>438670</v>
      </c>
      <c r="F138" s="192">
        <f t="shared" si="4"/>
        <v>548337.5</v>
      </c>
      <c r="G138" s="194">
        <f t="shared" si="5"/>
        <v>658010</v>
      </c>
    </row>
    <row r="139" spans="1:8" ht="15" thickBot="1">
      <c r="A139" s="2" t="s">
        <v>129</v>
      </c>
      <c r="B139" s="2"/>
      <c r="C139" s="7"/>
      <c r="D139" s="8"/>
      <c r="E139" s="9"/>
      <c r="F139" s="9"/>
      <c r="G139" s="2"/>
      <c r="H139" s="2"/>
    </row>
    <row r="140" spans="1:7" ht="28.5">
      <c r="A140" s="128" t="s">
        <v>6</v>
      </c>
      <c r="B140" s="206"/>
      <c r="C140" s="207"/>
      <c r="D140" s="129" t="s">
        <v>130</v>
      </c>
      <c r="E140" s="129" t="s">
        <v>131</v>
      </c>
      <c r="F140" s="130" t="s">
        <v>132</v>
      </c>
      <c r="G140" s="131" t="s">
        <v>133</v>
      </c>
    </row>
    <row r="141" spans="1:7" ht="14.25">
      <c r="A141" s="132">
        <v>1</v>
      </c>
      <c r="B141" s="45" t="s">
        <v>138</v>
      </c>
      <c r="C141" s="46"/>
      <c r="D141" s="28">
        <v>332791</v>
      </c>
      <c r="E141" s="12">
        <v>25</v>
      </c>
      <c r="F141" s="12">
        <f aca="true" t="shared" si="6" ref="F141:F147">ROUND((D141+D141*E141/100)/10,0)*10</f>
        <v>415990</v>
      </c>
      <c r="G141" s="133">
        <f aca="true" t="shared" si="7" ref="G141:G147">ROUND(1.2*F141/10,0)*10</f>
        <v>499190</v>
      </c>
    </row>
    <row r="142" spans="1:7" ht="14.25">
      <c r="A142" s="132">
        <v>2</v>
      </c>
      <c r="B142" s="45" t="s">
        <v>139</v>
      </c>
      <c r="C142" s="46"/>
      <c r="D142" s="28">
        <v>348894</v>
      </c>
      <c r="E142" s="12">
        <v>25</v>
      </c>
      <c r="F142" s="12">
        <f t="shared" si="6"/>
        <v>436120</v>
      </c>
      <c r="G142" s="133">
        <f t="shared" si="7"/>
        <v>523340</v>
      </c>
    </row>
    <row r="143" spans="1:7" ht="14.25">
      <c r="A143" s="132">
        <v>3</v>
      </c>
      <c r="B143" s="45" t="s">
        <v>140</v>
      </c>
      <c r="C143" s="46"/>
      <c r="D143" s="28">
        <v>697788</v>
      </c>
      <c r="E143" s="12">
        <v>25</v>
      </c>
      <c r="F143" s="12">
        <f t="shared" si="6"/>
        <v>872240</v>
      </c>
      <c r="G143" s="133">
        <f t="shared" si="7"/>
        <v>1046690</v>
      </c>
    </row>
    <row r="144" spans="1:7" ht="14.25">
      <c r="A144" s="132">
        <v>4</v>
      </c>
      <c r="B144" s="45" t="s">
        <v>141</v>
      </c>
      <c r="C144" s="46"/>
      <c r="D144" s="28">
        <v>610565</v>
      </c>
      <c r="E144" s="12">
        <v>25</v>
      </c>
      <c r="F144" s="12">
        <f t="shared" si="6"/>
        <v>763210</v>
      </c>
      <c r="G144" s="133">
        <f t="shared" si="7"/>
        <v>915850</v>
      </c>
    </row>
    <row r="145" spans="1:7" ht="14.25">
      <c r="A145" s="132">
        <v>5</v>
      </c>
      <c r="B145" s="45" t="s">
        <v>134</v>
      </c>
      <c r="C145" s="46"/>
      <c r="D145" s="28">
        <v>392506</v>
      </c>
      <c r="E145" s="12">
        <v>25</v>
      </c>
      <c r="F145" s="12">
        <f t="shared" si="6"/>
        <v>490630</v>
      </c>
      <c r="G145" s="133">
        <f t="shared" si="7"/>
        <v>588760</v>
      </c>
    </row>
    <row r="146" spans="1:7" ht="14.25">
      <c r="A146" s="132">
        <v>6</v>
      </c>
      <c r="B146" s="45" t="s">
        <v>135</v>
      </c>
      <c r="C146" s="46"/>
      <c r="D146" s="28">
        <v>1644093</v>
      </c>
      <c r="E146" s="12">
        <v>25</v>
      </c>
      <c r="F146" s="12">
        <f t="shared" si="6"/>
        <v>2055120</v>
      </c>
      <c r="G146" s="137">
        <f t="shared" si="7"/>
        <v>2466140</v>
      </c>
    </row>
    <row r="147" spans="1:7" ht="15" thickBot="1">
      <c r="A147" s="134">
        <v>7</v>
      </c>
      <c r="B147" s="208" t="s">
        <v>136</v>
      </c>
      <c r="C147" s="209"/>
      <c r="D147" s="135">
        <v>942704</v>
      </c>
      <c r="E147" s="135">
        <v>25</v>
      </c>
      <c r="F147" s="135">
        <f t="shared" si="6"/>
        <v>1178380</v>
      </c>
      <c r="G147" s="136">
        <f t="shared" si="7"/>
        <v>1414060</v>
      </c>
    </row>
    <row r="148" spans="1:7" ht="14.25">
      <c r="A148" s="18"/>
      <c r="B148" s="2"/>
      <c r="C148" s="2"/>
      <c r="D148" s="2"/>
      <c r="E148" s="2"/>
      <c r="F148" s="2"/>
      <c r="G148" s="2"/>
    </row>
  </sheetData>
  <sheetProtection/>
  <mergeCells count="2">
    <mergeCell ref="A2:G2"/>
    <mergeCell ref="A1:G1"/>
  </mergeCells>
  <printOptions/>
  <pageMargins left="0.5905511811023623" right="0.1968503937007874" top="0.35433070866141736" bottom="0.7" header="0.15748031496062992" footer="0.2362204724409449"/>
  <pageSetup horizontalDpi="600" verticalDpi="600" orientation="portrait" paperSize="9" scale="66" r:id="rId1"/>
  <headerFooter>
    <oddHeader>&amp;L&amp;"-,полужирный"&amp;48BYR&amp;"-,обычный"&amp;11        &amp;36Прайс-лист от 3 января 2012г.
&amp;"-,полужирный"&amp;20Минск розница&amp;R&amp;14УТВЕРЖДАЮ
Директор КПУП "КМК"
_____________________Полуян А.А.</oddHeader>
    <oddFooter>&amp;C&amp;"Arial,обычный"&amp;12Дополнительную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view="pageLayout" zoomScale="90" zoomScalePageLayoutView="90" workbookViewId="0" topLeftCell="A1">
      <selection activeCell="B74" sqref="B74:B77"/>
    </sheetView>
  </sheetViews>
  <sheetFormatPr defaultColWidth="9.140625" defaultRowHeight="15"/>
  <cols>
    <col min="1" max="1" width="6.8515625" style="2" customWidth="1"/>
    <col min="2" max="2" width="71.7109375" style="2" customWidth="1"/>
    <col min="3" max="3" width="15.421875" style="2" customWidth="1"/>
    <col min="4" max="4" width="14.7109375" style="2" customWidth="1"/>
    <col min="5" max="5" width="12.7109375" style="6" customWidth="1"/>
    <col min="6" max="6" width="12.8515625" style="2" customWidth="1"/>
    <col min="7" max="16384" width="9.140625" style="2" customWidth="1"/>
  </cols>
  <sheetData>
    <row r="1" spans="1:6" ht="7.5" customHeight="1" thickBot="1">
      <c r="A1" s="490"/>
      <c r="B1" s="490"/>
      <c r="C1" s="490"/>
      <c r="D1" s="490"/>
      <c r="E1" s="490"/>
      <c r="F1" s="490"/>
    </row>
    <row r="2" spans="1:6" ht="24" customHeight="1">
      <c r="A2" s="486" t="s">
        <v>6</v>
      </c>
      <c r="B2" s="488" t="s">
        <v>7</v>
      </c>
      <c r="C2" s="491" t="s">
        <v>179</v>
      </c>
      <c r="D2" s="488" t="s">
        <v>8</v>
      </c>
      <c r="E2" s="491" t="s">
        <v>9</v>
      </c>
      <c r="F2" s="493"/>
    </row>
    <row r="3" spans="1:6" ht="15" thickBot="1">
      <c r="A3" s="487"/>
      <c r="B3" s="489"/>
      <c r="C3" s="492"/>
      <c r="D3" s="489"/>
      <c r="E3" s="282" t="s">
        <v>11</v>
      </c>
      <c r="F3" s="283" t="s">
        <v>12</v>
      </c>
    </row>
    <row r="4" spans="1:6" ht="15">
      <c r="A4" s="267">
        <v>1</v>
      </c>
      <c r="B4" s="242" t="s">
        <v>19</v>
      </c>
      <c r="C4" s="261" t="s">
        <v>14</v>
      </c>
      <c r="D4" s="319"/>
      <c r="E4" s="266"/>
      <c r="F4" s="289">
        <f>E4*1.2</f>
        <v>0</v>
      </c>
    </row>
    <row r="5" spans="1:6" ht="28.5">
      <c r="A5" s="157"/>
      <c r="B5" s="22" t="s">
        <v>153</v>
      </c>
      <c r="C5" s="71" t="s">
        <v>14</v>
      </c>
      <c r="D5" s="50" t="s">
        <v>202</v>
      </c>
      <c r="E5" s="80">
        <v>13808</v>
      </c>
      <c r="F5" s="218">
        <f>E5*1.2</f>
        <v>16569.6</v>
      </c>
    </row>
    <row r="6" spans="1:6" ht="15" thickBot="1">
      <c r="A6" s="158"/>
      <c r="B6" s="169" t="s">
        <v>20</v>
      </c>
      <c r="C6" s="195" t="s">
        <v>14</v>
      </c>
      <c r="D6" s="94" t="s">
        <v>203</v>
      </c>
      <c r="E6" s="219">
        <v>10994</v>
      </c>
      <c r="F6" s="220">
        <f>E6*1.2</f>
        <v>13192.8</v>
      </c>
    </row>
    <row r="7" spans="1:6" ht="15">
      <c r="A7" s="267">
        <v>2</v>
      </c>
      <c r="B7" s="242" t="s">
        <v>13</v>
      </c>
      <c r="C7" s="261" t="s">
        <v>14</v>
      </c>
      <c r="D7" s="247"/>
      <c r="E7" s="266"/>
      <c r="F7" s="273">
        <f aca="true" t="shared" si="0" ref="F7:F41">E7*1.2</f>
        <v>0</v>
      </c>
    </row>
    <row r="8" spans="1:6" ht="28.5">
      <c r="A8" s="157"/>
      <c r="B8" s="21" t="s">
        <v>152</v>
      </c>
      <c r="C8" s="71" t="s">
        <v>14</v>
      </c>
      <c r="D8" s="50" t="s">
        <v>201</v>
      </c>
      <c r="E8" s="80">
        <v>18371</v>
      </c>
      <c r="F8" s="285">
        <f t="shared" si="0"/>
        <v>22045.2</v>
      </c>
    </row>
    <row r="9" spans="1:6" ht="14.25">
      <c r="A9" s="157"/>
      <c r="B9" s="21" t="s">
        <v>16</v>
      </c>
      <c r="C9" s="71" t="s">
        <v>14</v>
      </c>
      <c r="D9" s="51" t="s">
        <v>204</v>
      </c>
      <c r="E9" s="80">
        <v>5286</v>
      </c>
      <c r="F9" s="285">
        <f t="shared" si="0"/>
        <v>6343.2</v>
      </c>
    </row>
    <row r="10" spans="1:6" ht="14.25">
      <c r="A10" s="157"/>
      <c r="B10" s="21" t="s">
        <v>17</v>
      </c>
      <c r="C10" s="71" t="s">
        <v>14</v>
      </c>
      <c r="D10" s="50" t="s">
        <v>205</v>
      </c>
      <c r="E10" s="80">
        <v>8390</v>
      </c>
      <c r="F10" s="285">
        <f t="shared" si="0"/>
        <v>10068</v>
      </c>
    </row>
    <row r="11" spans="1:6" s="6" customFormat="1" ht="15" thickBot="1">
      <c r="A11" s="158"/>
      <c r="B11" s="227" t="s">
        <v>18</v>
      </c>
      <c r="C11" s="195" t="s">
        <v>319</v>
      </c>
      <c r="D11" s="94" t="s">
        <v>206</v>
      </c>
      <c r="E11" s="219">
        <v>1460</v>
      </c>
      <c r="F11" s="286">
        <f t="shared" si="0"/>
        <v>1752</v>
      </c>
    </row>
    <row r="12" spans="1:6" s="6" customFormat="1" ht="14.25">
      <c r="A12" s="160">
        <v>3</v>
      </c>
      <c r="B12" s="170" t="s">
        <v>155</v>
      </c>
      <c r="C12" s="171" t="s">
        <v>319</v>
      </c>
      <c r="D12" s="105"/>
      <c r="E12" s="174">
        <v>16692</v>
      </c>
      <c r="F12" s="284">
        <f t="shared" si="0"/>
        <v>20030.399999999998</v>
      </c>
    </row>
    <row r="13" spans="1:6" s="6" customFormat="1" ht="14.25">
      <c r="A13" s="157">
        <v>4</v>
      </c>
      <c r="B13" s="21" t="s">
        <v>178</v>
      </c>
      <c r="C13" s="71" t="s">
        <v>319</v>
      </c>
      <c r="D13" s="51"/>
      <c r="E13" s="80">
        <v>18713</v>
      </c>
      <c r="F13" s="285">
        <f t="shared" si="0"/>
        <v>22455.6</v>
      </c>
    </row>
    <row r="14" spans="1:6" s="6" customFormat="1" ht="14.25">
      <c r="A14" s="157">
        <v>5</v>
      </c>
      <c r="B14" s="21" t="s">
        <v>28</v>
      </c>
      <c r="C14" s="71" t="s">
        <v>319</v>
      </c>
      <c r="D14" s="50" t="s">
        <v>213</v>
      </c>
      <c r="E14" s="80">
        <v>20582</v>
      </c>
      <c r="F14" s="285">
        <f t="shared" si="0"/>
        <v>24698.399999999998</v>
      </c>
    </row>
    <row r="15" spans="1:6" s="6" customFormat="1" ht="14.25">
      <c r="A15" s="157">
        <v>6</v>
      </c>
      <c r="B15" s="21" t="s">
        <v>29</v>
      </c>
      <c r="C15" s="71" t="s">
        <v>319</v>
      </c>
      <c r="D15" s="51" t="s">
        <v>214</v>
      </c>
      <c r="E15" s="80">
        <v>18862</v>
      </c>
      <c r="F15" s="285">
        <f t="shared" si="0"/>
        <v>22634.399999999998</v>
      </c>
    </row>
    <row r="16" spans="1:6" s="6" customFormat="1" ht="14.25">
      <c r="A16" s="157">
        <v>7</v>
      </c>
      <c r="B16" s="21" t="s">
        <v>26</v>
      </c>
      <c r="C16" s="71" t="s">
        <v>319</v>
      </c>
      <c r="D16" s="50" t="s">
        <v>215</v>
      </c>
      <c r="E16" s="80">
        <v>18774</v>
      </c>
      <c r="F16" s="285">
        <f t="shared" si="0"/>
        <v>22528.8</v>
      </c>
    </row>
    <row r="17" spans="1:6" s="6" customFormat="1" ht="14.25">
      <c r="A17" s="157">
        <v>8</v>
      </c>
      <c r="B17" s="21" t="s">
        <v>27</v>
      </c>
      <c r="C17" s="71" t="s">
        <v>319</v>
      </c>
      <c r="D17" s="51" t="s">
        <v>216</v>
      </c>
      <c r="E17" s="80">
        <v>1699</v>
      </c>
      <c r="F17" s="285">
        <f t="shared" si="0"/>
        <v>2038.8</v>
      </c>
    </row>
    <row r="18" spans="1:6" s="6" customFormat="1" ht="14.25">
      <c r="A18" s="157">
        <v>9</v>
      </c>
      <c r="B18" s="21" t="s">
        <v>23</v>
      </c>
      <c r="C18" s="71" t="s">
        <v>319</v>
      </c>
      <c r="D18" s="50" t="s">
        <v>219</v>
      </c>
      <c r="E18" s="80">
        <v>17473</v>
      </c>
      <c r="F18" s="285">
        <f t="shared" si="0"/>
        <v>20967.6</v>
      </c>
    </row>
    <row r="19" spans="1:6" s="6" customFormat="1" ht="14.25">
      <c r="A19" s="157">
        <v>10</v>
      </c>
      <c r="B19" s="21" t="s">
        <v>25</v>
      </c>
      <c r="C19" s="71" t="s">
        <v>319</v>
      </c>
      <c r="D19" s="51" t="s">
        <v>220</v>
      </c>
      <c r="E19" s="80">
        <v>19255</v>
      </c>
      <c r="F19" s="285">
        <f t="shared" si="0"/>
        <v>23106</v>
      </c>
    </row>
    <row r="20" spans="1:6" s="6" customFormat="1" ht="14.25">
      <c r="A20" s="157">
        <v>11</v>
      </c>
      <c r="B20" s="21" t="s">
        <v>21</v>
      </c>
      <c r="C20" s="71" t="s">
        <v>319</v>
      </c>
      <c r="D20" s="50" t="s">
        <v>221</v>
      </c>
      <c r="E20" s="80">
        <v>15212</v>
      </c>
      <c r="F20" s="285">
        <f t="shared" si="0"/>
        <v>18254.399999999998</v>
      </c>
    </row>
    <row r="21" spans="1:6" s="6" customFormat="1" ht="14.25">
      <c r="A21" s="157">
        <v>12</v>
      </c>
      <c r="B21" s="21" t="s">
        <v>30</v>
      </c>
      <c r="C21" s="71" t="s">
        <v>319</v>
      </c>
      <c r="D21" s="51" t="s">
        <v>217</v>
      </c>
      <c r="E21" s="80">
        <v>21587</v>
      </c>
      <c r="F21" s="285">
        <f>E21*1.2</f>
        <v>25904.399999999998</v>
      </c>
    </row>
    <row r="22" spans="1:6" s="6" customFormat="1" ht="14.25">
      <c r="A22" s="157">
        <v>13</v>
      </c>
      <c r="B22" s="21" t="s">
        <v>22</v>
      </c>
      <c r="C22" s="71" t="s">
        <v>319</v>
      </c>
      <c r="D22" s="50" t="s">
        <v>222</v>
      </c>
      <c r="E22" s="80">
        <v>8026</v>
      </c>
      <c r="F22" s="285">
        <f t="shared" si="0"/>
        <v>9631.199999999999</v>
      </c>
    </row>
    <row r="23" spans="1:6" s="6" customFormat="1" ht="14.25">
      <c r="A23" s="157">
        <v>14</v>
      </c>
      <c r="B23" s="21" t="s">
        <v>24</v>
      </c>
      <c r="C23" s="71" t="s">
        <v>319</v>
      </c>
      <c r="D23" s="51" t="s">
        <v>223</v>
      </c>
      <c r="E23" s="80">
        <v>8026</v>
      </c>
      <c r="F23" s="285">
        <f t="shared" si="0"/>
        <v>9631.199999999999</v>
      </c>
    </row>
    <row r="24" spans="1:6" s="6" customFormat="1" ht="14.25">
      <c r="A24" s="157">
        <v>15</v>
      </c>
      <c r="B24" s="21" t="s">
        <v>37</v>
      </c>
      <c r="C24" s="71" t="s">
        <v>14</v>
      </c>
      <c r="D24" s="50" t="s">
        <v>224</v>
      </c>
      <c r="E24" s="80">
        <v>22438</v>
      </c>
      <c r="F24" s="285">
        <f>E24*1.2</f>
        <v>26925.6</v>
      </c>
    </row>
    <row r="25" spans="1:6" s="6" customFormat="1" ht="14.25">
      <c r="A25" s="157">
        <v>16</v>
      </c>
      <c r="B25" s="21" t="s">
        <v>31</v>
      </c>
      <c r="C25" s="71" t="s">
        <v>319</v>
      </c>
      <c r="D25" s="51" t="s">
        <v>218</v>
      </c>
      <c r="E25" s="80">
        <v>13548</v>
      </c>
      <c r="F25" s="285">
        <f t="shared" si="0"/>
        <v>16257.599999999999</v>
      </c>
    </row>
    <row r="26" spans="1:6" s="6" customFormat="1" ht="14.25">
      <c r="A26" s="157">
        <v>17</v>
      </c>
      <c r="B26" s="21" t="s">
        <v>34</v>
      </c>
      <c r="C26" s="71" t="s">
        <v>319</v>
      </c>
      <c r="D26" s="50" t="s">
        <v>225</v>
      </c>
      <c r="E26" s="80">
        <v>10789</v>
      </c>
      <c r="F26" s="285">
        <f t="shared" si="0"/>
        <v>12946.8</v>
      </c>
    </row>
    <row r="27" spans="1:6" s="6" customFormat="1" ht="14.25">
      <c r="A27" s="157">
        <v>18</v>
      </c>
      <c r="B27" s="21" t="s">
        <v>35</v>
      </c>
      <c r="C27" s="71" t="s">
        <v>319</v>
      </c>
      <c r="D27" s="51" t="s">
        <v>227</v>
      </c>
      <c r="E27" s="80">
        <v>10789</v>
      </c>
      <c r="F27" s="285">
        <f t="shared" si="0"/>
        <v>12946.8</v>
      </c>
    </row>
    <row r="28" spans="1:6" s="6" customFormat="1" ht="14.25">
      <c r="A28" s="157">
        <v>19</v>
      </c>
      <c r="B28" s="21" t="s">
        <v>36</v>
      </c>
      <c r="C28" s="71" t="s">
        <v>319</v>
      </c>
      <c r="D28" s="50" t="s">
        <v>228</v>
      </c>
      <c r="E28" s="80">
        <v>10789</v>
      </c>
      <c r="F28" s="285">
        <f t="shared" si="0"/>
        <v>12946.8</v>
      </c>
    </row>
    <row r="29" spans="1:6" s="6" customFormat="1" ht="14.25">
      <c r="A29" s="157">
        <v>20</v>
      </c>
      <c r="B29" s="21" t="s">
        <v>32</v>
      </c>
      <c r="C29" s="71" t="s">
        <v>319</v>
      </c>
      <c r="D29" s="51" t="s">
        <v>233</v>
      </c>
      <c r="E29" s="80">
        <v>5523</v>
      </c>
      <c r="F29" s="285">
        <f t="shared" si="0"/>
        <v>6627.599999999999</v>
      </c>
    </row>
    <row r="30" spans="1:6" s="6" customFormat="1" ht="14.25">
      <c r="A30" s="157">
        <v>21</v>
      </c>
      <c r="B30" s="21" t="s">
        <v>33</v>
      </c>
      <c r="C30" s="71" t="s">
        <v>319</v>
      </c>
      <c r="D30" s="50" t="s">
        <v>232</v>
      </c>
      <c r="E30" s="80">
        <v>5523</v>
      </c>
      <c r="F30" s="285">
        <f t="shared" si="0"/>
        <v>6627.599999999999</v>
      </c>
    </row>
    <row r="31" spans="1:6" s="6" customFormat="1" ht="14.25">
      <c r="A31" s="157">
        <v>22</v>
      </c>
      <c r="B31" s="21" t="s">
        <v>188</v>
      </c>
      <c r="C31" s="71" t="s">
        <v>14</v>
      </c>
      <c r="D31" s="51" t="s">
        <v>229</v>
      </c>
      <c r="E31" s="80">
        <v>17220</v>
      </c>
      <c r="F31" s="285">
        <f t="shared" si="0"/>
        <v>20664</v>
      </c>
    </row>
    <row r="32" spans="1:6" s="6" customFormat="1" ht="14.25">
      <c r="A32" s="157">
        <v>23</v>
      </c>
      <c r="B32" s="21" t="s">
        <v>189</v>
      </c>
      <c r="C32" s="71" t="s">
        <v>14</v>
      </c>
      <c r="D32" s="50" t="s">
        <v>230</v>
      </c>
      <c r="E32" s="80">
        <v>18900</v>
      </c>
      <c r="F32" s="285">
        <f t="shared" si="0"/>
        <v>22680</v>
      </c>
    </row>
    <row r="33" spans="1:6" s="6" customFormat="1" ht="14.25">
      <c r="A33" s="157">
        <v>24</v>
      </c>
      <c r="B33" s="21" t="s">
        <v>190</v>
      </c>
      <c r="C33" s="71" t="s">
        <v>319</v>
      </c>
      <c r="D33" s="51"/>
      <c r="E33" s="80">
        <v>8096</v>
      </c>
      <c r="F33" s="285">
        <f t="shared" si="0"/>
        <v>9715.199999999999</v>
      </c>
    </row>
    <row r="34" spans="1:6" s="6" customFormat="1" ht="14.25">
      <c r="A34" s="157"/>
      <c r="B34" s="21" t="s">
        <v>192</v>
      </c>
      <c r="C34" s="71" t="s">
        <v>319</v>
      </c>
      <c r="D34" s="50"/>
      <c r="E34" s="80">
        <v>8696</v>
      </c>
      <c r="F34" s="285">
        <f t="shared" si="0"/>
        <v>10435.199999999999</v>
      </c>
    </row>
    <row r="35" spans="1:6" s="6" customFormat="1" ht="14.25">
      <c r="A35" s="157">
        <v>25</v>
      </c>
      <c r="B35" s="21" t="s">
        <v>162</v>
      </c>
      <c r="C35" s="71" t="s">
        <v>14</v>
      </c>
      <c r="D35" s="51" t="s">
        <v>231</v>
      </c>
      <c r="E35" s="80">
        <v>18160</v>
      </c>
      <c r="F35" s="285">
        <f t="shared" si="0"/>
        <v>21792</v>
      </c>
    </row>
    <row r="36" spans="1:6" s="6" customFormat="1" ht="14.25">
      <c r="A36" s="157">
        <v>26</v>
      </c>
      <c r="B36" s="21" t="s">
        <v>126</v>
      </c>
      <c r="C36" s="71" t="s">
        <v>319</v>
      </c>
      <c r="D36" s="50" t="s">
        <v>207</v>
      </c>
      <c r="E36" s="80">
        <v>11252</v>
      </c>
      <c r="F36" s="285">
        <f t="shared" si="0"/>
        <v>13502.4</v>
      </c>
    </row>
    <row r="37" spans="1:6" s="6" customFormat="1" ht="14.25">
      <c r="A37" s="157">
        <v>27</v>
      </c>
      <c r="B37" s="21" t="s">
        <v>127</v>
      </c>
      <c r="C37" s="71" t="s">
        <v>14</v>
      </c>
      <c r="D37" s="51" t="s">
        <v>208</v>
      </c>
      <c r="E37" s="80">
        <v>16710</v>
      </c>
      <c r="F37" s="285">
        <f t="shared" si="0"/>
        <v>20052</v>
      </c>
    </row>
    <row r="38" spans="1:6" ht="14.25">
      <c r="A38" s="157">
        <v>28</v>
      </c>
      <c r="B38" s="21" t="s">
        <v>128</v>
      </c>
      <c r="C38" s="71" t="s">
        <v>14</v>
      </c>
      <c r="D38" s="50" t="s">
        <v>209</v>
      </c>
      <c r="E38" s="80">
        <v>1100</v>
      </c>
      <c r="F38" s="285">
        <f t="shared" si="0"/>
        <v>1320</v>
      </c>
    </row>
    <row r="39" spans="1:6" ht="14.25">
      <c r="A39" s="157">
        <v>29</v>
      </c>
      <c r="B39" s="21" t="s">
        <v>142</v>
      </c>
      <c r="C39" s="71" t="s">
        <v>319</v>
      </c>
      <c r="D39" s="51" t="s">
        <v>210</v>
      </c>
      <c r="E39" s="80">
        <v>21335</v>
      </c>
      <c r="F39" s="285">
        <f t="shared" si="0"/>
        <v>25602</v>
      </c>
    </row>
    <row r="40" spans="1:6" ht="14.25">
      <c r="A40" s="157">
        <v>30</v>
      </c>
      <c r="B40" s="21" t="s">
        <v>143</v>
      </c>
      <c r="C40" s="71" t="s">
        <v>319</v>
      </c>
      <c r="D40" s="50" t="s">
        <v>211</v>
      </c>
      <c r="E40" s="80">
        <v>17847</v>
      </c>
      <c r="F40" s="285">
        <f t="shared" si="0"/>
        <v>21416.399999999998</v>
      </c>
    </row>
    <row r="41" spans="1:6" ht="15" thickBot="1">
      <c r="A41" s="158">
        <v>31</v>
      </c>
      <c r="B41" s="227" t="s">
        <v>166</v>
      </c>
      <c r="C41" s="195" t="s">
        <v>319</v>
      </c>
      <c r="D41" s="94" t="s">
        <v>212</v>
      </c>
      <c r="E41" s="219">
        <v>31570</v>
      </c>
      <c r="F41" s="286">
        <f t="shared" si="0"/>
        <v>37884</v>
      </c>
    </row>
    <row r="42" spans="1:6" ht="15">
      <c r="A42" s="267">
        <v>32</v>
      </c>
      <c r="B42" s="242" t="s">
        <v>38</v>
      </c>
      <c r="C42" s="261" t="s">
        <v>319</v>
      </c>
      <c r="D42" s="251"/>
      <c r="E42" s="266"/>
      <c r="F42" s="273"/>
    </row>
    <row r="43" spans="1:6" ht="14.25">
      <c r="A43" s="157"/>
      <c r="B43" s="21" t="s">
        <v>39</v>
      </c>
      <c r="C43" s="71" t="s">
        <v>319</v>
      </c>
      <c r="D43" s="51" t="s">
        <v>234</v>
      </c>
      <c r="E43" s="80">
        <v>12965</v>
      </c>
      <c r="F43" s="285">
        <f aca="true" t="shared" si="1" ref="F43:F49">E43*1.2</f>
        <v>15558</v>
      </c>
    </row>
    <row r="44" spans="1:6" ht="14.25">
      <c r="A44" s="157"/>
      <c r="B44" s="21" t="s">
        <v>150</v>
      </c>
      <c r="C44" s="71" t="s">
        <v>319</v>
      </c>
      <c r="D44" s="50" t="s">
        <v>235</v>
      </c>
      <c r="E44" s="80">
        <v>6888</v>
      </c>
      <c r="F44" s="285">
        <f t="shared" si="1"/>
        <v>8265.6</v>
      </c>
    </row>
    <row r="45" spans="1:6" ht="14.25">
      <c r="A45" s="157"/>
      <c r="B45" s="21" t="s">
        <v>41</v>
      </c>
      <c r="C45" s="71" t="s">
        <v>319</v>
      </c>
      <c r="D45" s="51" t="s">
        <v>318</v>
      </c>
      <c r="E45" s="80">
        <v>5260</v>
      </c>
      <c r="F45" s="285">
        <f t="shared" si="1"/>
        <v>6312</v>
      </c>
    </row>
    <row r="46" spans="1:6" ht="14.25">
      <c r="A46" s="157"/>
      <c r="B46" s="21" t="s">
        <v>163</v>
      </c>
      <c r="C46" s="71" t="s">
        <v>319</v>
      </c>
      <c r="D46" s="51" t="s">
        <v>236</v>
      </c>
      <c r="E46" s="80">
        <v>7822</v>
      </c>
      <c r="F46" s="285">
        <f t="shared" si="1"/>
        <v>9386.4</v>
      </c>
    </row>
    <row r="47" spans="1:6" ht="14.25">
      <c r="A47" s="157"/>
      <c r="B47" s="21" t="s">
        <v>42</v>
      </c>
      <c r="C47" s="71" t="s">
        <v>319</v>
      </c>
      <c r="D47" s="50" t="s">
        <v>237</v>
      </c>
      <c r="E47" s="80">
        <v>1073</v>
      </c>
      <c r="F47" s="285">
        <f t="shared" si="1"/>
        <v>1287.6</v>
      </c>
    </row>
    <row r="48" spans="1:6" ht="14.25">
      <c r="A48" s="157"/>
      <c r="B48" s="21" t="s">
        <v>43</v>
      </c>
      <c r="C48" s="71" t="s">
        <v>319</v>
      </c>
      <c r="D48" s="51" t="s">
        <v>238</v>
      </c>
      <c r="E48" s="80">
        <v>10194</v>
      </c>
      <c r="F48" s="285">
        <f t="shared" si="1"/>
        <v>12232.8</v>
      </c>
    </row>
    <row r="49" spans="1:6" ht="14.25">
      <c r="A49" s="157"/>
      <c r="B49" s="21" t="s">
        <v>170</v>
      </c>
      <c r="C49" s="71" t="s">
        <v>319</v>
      </c>
      <c r="D49" s="50" t="s">
        <v>239</v>
      </c>
      <c r="E49" s="80">
        <v>6980</v>
      </c>
      <c r="F49" s="285">
        <f t="shared" si="1"/>
        <v>8376</v>
      </c>
    </row>
    <row r="50" spans="1:6" ht="15" thickBot="1">
      <c r="A50" s="158"/>
      <c r="B50" s="227" t="s">
        <v>40</v>
      </c>
      <c r="C50" s="195" t="s">
        <v>319</v>
      </c>
      <c r="D50" s="94" t="s">
        <v>240</v>
      </c>
      <c r="E50" s="219">
        <v>2844</v>
      </c>
      <c r="F50" s="286">
        <f>E50*1.2</f>
        <v>3412.7999999999997</v>
      </c>
    </row>
    <row r="51" spans="1:6" ht="15">
      <c r="A51" s="267">
        <v>33</v>
      </c>
      <c r="B51" s="242" t="s">
        <v>47</v>
      </c>
      <c r="C51" s="261"/>
      <c r="D51" s="251"/>
      <c r="E51" s="266"/>
      <c r="F51" s="273">
        <f aca="true" t="shared" si="2" ref="F51:F59">E51*1.2</f>
        <v>0</v>
      </c>
    </row>
    <row r="52" spans="1:6" ht="14.25">
      <c r="A52" s="157"/>
      <c r="B52" s="21" t="s">
        <v>49</v>
      </c>
      <c r="C52" s="71" t="s">
        <v>50</v>
      </c>
      <c r="D52" s="51" t="s">
        <v>282</v>
      </c>
      <c r="E52" s="80">
        <v>25916</v>
      </c>
      <c r="F52" s="285">
        <f>E52*1.2</f>
        <v>31099.199999999997</v>
      </c>
    </row>
    <row r="53" spans="1:6" ht="14.25">
      <c r="A53" s="157"/>
      <c r="B53" s="21" t="s">
        <v>48</v>
      </c>
      <c r="C53" s="71" t="s">
        <v>14</v>
      </c>
      <c r="D53" s="50" t="s">
        <v>283</v>
      </c>
      <c r="E53" s="80">
        <v>13309</v>
      </c>
      <c r="F53" s="285">
        <f t="shared" si="2"/>
        <v>15970.8</v>
      </c>
    </row>
    <row r="54" spans="1:6" ht="14.25">
      <c r="A54" s="157"/>
      <c r="B54" s="21" t="s">
        <v>53</v>
      </c>
      <c r="C54" s="71" t="s">
        <v>50</v>
      </c>
      <c r="D54" s="51" t="s">
        <v>287</v>
      </c>
      <c r="E54" s="80">
        <v>12175</v>
      </c>
      <c r="F54" s="285">
        <f>E54*1.2</f>
        <v>14610</v>
      </c>
    </row>
    <row r="55" spans="1:6" ht="14.25">
      <c r="A55" s="157"/>
      <c r="B55" s="21" t="s">
        <v>51</v>
      </c>
      <c r="C55" s="71" t="s">
        <v>319</v>
      </c>
      <c r="D55" s="50" t="s">
        <v>284</v>
      </c>
      <c r="E55" s="80">
        <v>6888</v>
      </c>
      <c r="F55" s="285">
        <f t="shared" si="2"/>
        <v>8265.6</v>
      </c>
    </row>
    <row r="56" spans="1:6" ht="14.25">
      <c r="A56" s="157"/>
      <c r="B56" s="21" t="s">
        <v>171</v>
      </c>
      <c r="C56" s="71" t="s">
        <v>319</v>
      </c>
      <c r="D56" s="51" t="s">
        <v>285</v>
      </c>
      <c r="E56" s="80">
        <v>6980</v>
      </c>
      <c r="F56" s="285">
        <f t="shared" si="2"/>
        <v>8376</v>
      </c>
    </row>
    <row r="57" spans="1:6" ht="14.25">
      <c r="A57" s="157"/>
      <c r="B57" s="21" t="s">
        <v>52</v>
      </c>
      <c r="C57" s="71" t="s">
        <v>319</v>
      </c>
      <c r="D57" s="50" t="s">
        <v>286</v>
      </c>
      <c r="E57" s="80">
        <v>7450</v>
      </c>
      <c r="F57" s="285">
        <f t="shared" si="2"/>
        <v>8940</v>
      </c>
    </row>
    <row r="58" spans="1:6" ht="14.25">
      <c r="A58" s="157"/>
      <c r="B58" s="21" t="s">
        <v>54</v>
      </c>
      <c r="C58" s="71" t="s">
        <v>319</v>
      </c>
      <c r="D58" s="51" t="s">
        <v>288</v>
      </c>
      <c r="E58" s="80">
        <v>1073</v>
      </c>
      <c r="F58" s="285">
        <f t="shared" si="2"/>
        <v>1287.6</v>
      </c>
    </row>
    <row r="59" spans="1:6" ht="15" thickBot="1">
      <c r="A59" s="158"/>
      <c r="B59" s="227" t="s">
        <v>172</v>
      </c>
      <c r="C59" s="195" t="s">
        <v>319</v>
      </c>
      <c r="D59" s="109" t="s">
        <v>216</v>
      </c>
      <c r="E59" s="219">
        <v>1699</v>
      </c>
      <c r="F59" s="286">
        <f t="shared" si="2"/>
        <v>2038.8</v>
      </c>
    </row>
    <row r="60" spans="1:6" ht="15">
      <c r="A60" s="267">
        <v>34</v>
      </c>
      <c r="B60" s="242" t="s">
        <v>55</v>
      </c>
      <c r="C60" s="261"/>
      <c r="D60" s="247"/>
      <c r="E60" s="266"/>
      <c r="F60" s="273">
        <f>E60*1.2</f>
        <v>0</v>
      </c>
    </row>
    <row r="61" spans="1:6" ht="14.25">
      <c r="A61" s="157"/>
      <c r="B61" s="21" t="s">
        <v>59</v>
      </c>
      <c r="C61" s="71" t="s">
        <v>14</v>
      </c>
      <c r="D61" s="50" t="s">
        <v>289</v>
      </c>
      <c r="E61" s="80">
        <v>21560</v>
      </c>
      <c r="F61" s="285">
        <f>E61*1.2</f>
        <v>25872</v>
      </c>
    </row>
    <row r="62" spans="1:6" ht="14.25">
      <c r="A62" s="157"/>
      <c r="B62" s="21" t="s">
        <v>56</v>
      </c>
      <c r="C62" s="71" t="s">
        <v>14</v>
      </c>
      <c r="D62" s="51" t="s">
        <v>290</v>
      </c>
      <c r="E62" s="80">
        <v>10515</v>
      </c>
      <c r="F62" s="285">
        <f>E62*1.2</f>
        <v>12618</v>
      </c>
    </row>
    <row r="63" spans="1:6" ht="14.25">
      <c r="A63" s="157"/>
      <c r="B63" s="21" t="s">
        <v>57</v>
      </c>
      <c r="C63" s="71" t="s">
        <v>14</v>
      </c>
      <c r="D63" s="50" t="s">
        <v>291</v>
      </c>
      <c r="E63" s="80">
        <v>10155</v>
      </c>
      <c r="F63" s="285">
        <f>E63*1.2</f>
        <v>12186</v>
      </c>
    </row>
    <row r="64" spans="1:6" ht="15" thickBot="1">
      <c r="A64" s="158"/>
      <c r="B64" s="227" t="s">
        <v>58</v>
      </c>
      <c r="C64" s="195" t="s">
        <v>14</v>
      </c>
      <c r="D64" s="94" t="s">
        <v>292</v>
      </c>
      <c r="E64" s="219">
        <v>1873</v>
      </c>
      <c r="F64" s="286">
        <f>E64*1.2</f>
        <v>2247.6</v>
      </c>
    </row>
    <row r="65" spans="1:6" s="6" customFormat="1" ht="15">
      <c r="A65" s="267">
        <v>35</v>
      </c>
      <c r="B65" s="242" t="s">
        <v>60</v>
      </c>
      <c r="C65" s="261" t="s">
        <v>14</v>
      </c>
      <c r="D65" s="251"/>
      <c r="E65" s="266"/>
      <c r="F65" s="273"/>
    </row>
    <row r="66" spans="1:6" s="6" customFormat="1" ht="14.25">
      <c r="A66" s="157"/>
      <c r="B66" s="21" t="s">
        <v>61</v>
      </c>
      <c r="C66" s="71" t="s">
        <v>14</v>
      </c>
      <c r="D66" s="51" t="s">
        <v>241</v>
      </c>
      <c r="E66" s="80">
        <v>4080</v>
      </c>
      <c r="F66" s="285">
        <f aca="true" t="shared" si="3" ref="F66:F77">E66*1.2</f>
        <v>4896</v>
      </c>
    </row>
    <row r="67" spans="1:6" s="6" customFormat="1" ht="14.25">
      <c r="A67" s="157"/>
      <c r="B67" s="21" t="s">
        <v>62</v>
      </c>
      <c r="C67" s="71" t="s">
        <v>14</v>
      </c>
      <c r="D67" s="50" t="s">
        <v>242</v>
      </c>
      <c r="E67" s="80">
        <v>5748</v>
      </c>
      <c r="F67" s="285">
        <f t="shared" si="3"/>
        <v>6897.599999999999</v>
      </c>
    </row>
    <row r="68" spans="1:6" s="6" customFormat="1" ht="14.25">
      <c r="A68" s="157"/>
      <c r="B68" s="21" t="s">
        <v>63</v>
      </c>
      <c r="C68" s="71" t="s">
        <v>14</v>
      </c>
      <c r="D68" s="51" t="s">
        <v>243</v>
      </c>
      <c r="E68" s="80">
        <v>3780</v>
      </c>
      <c r="F68" s="285">
        <f t="shared" si="3"/>
        <v>4536</v>
      </c>
    </row>
    <row r="69" spans="1:6" s="6" customFormat="1" ht="14.25">
      <c r="A69" s="157"/>
      <c r="B69" s="21" t="s">
        <v>64</v>
      </c>
      <c r="C69" s="71" t="s">
        <v>14</v>
      </c>
      <c r="D69" s="50" t="s">
        <v>244</v>
      </c>
      <c r="E69" s="80">
        <v>5900</v>
      </c>
      <c r="F69" s="285">
        <f t="shared" si="3"/>
        <v>7080</v>
      </c>
    </row>
    <row r="70" spans="1:6" s="6" customFormat="1" ht="14.25">
      <c r="A70" s="157"/>
      <c r="B70" s="21" t="s">
        <v>68</v>
      </c>
      <c r="C70" s="71" t="s">
        <v>14</v>
      </c>
      <c r="D70" s="51" t="s">
        <v>248</v>
      </c>
      <c r="E70" s="80">
        <v>8777</v>
      </c>
      <c r="F70" s="285">
        <f>E70*1.2</f>
        <v>10532.4</v>
      </c>
    </row>
    <row r="71" spans="1:6" s="6" customFormat="1" ht="14.25">
      <c r="A71" s="157"/>
      <c r="B71" s="21" t="s">
        <v>69</v>
      </c>
      <c r="C71" s="71" t="s">
        <v>14</v>
      </c>
      <c r="D71" s="50" t="s">
        <v>249</v>
      </c>
      <c r="E71" s="80">
        <v>12179</v>
      </c>
      <c r="F71" s="285">
        <f>E71*1.2</f>
        <v>14614.8</v>
      </c>
    </row>
    <row r="72" spans="1:6" s="6" customFormat="1" ht="14.25">
      <c r="A72" s="157"/>
      <c r="B72" s="21" t="s">
        <v>67</v>
      </c>
      <c r="C72" s="71" t="s">
        <v>14</v>
      </c>
      <c r="D72" s="51" t="s">
        <v>247</v>
      </c>
      <c r="E72" s="80">
        <v>4740</v>
      </c>
      <c r="F72" s="285">
        <f>E72*1.2</f>
        <v>5688</v>
      </c>
    </row>
    <row r="73" spans="1:6" s="6" customFormat="1" ht="14.25">
      <c r="A73" s="157"/>
      <c r="B73" s="21" t="s">
        <v>66</v>
      </c>
      <c r="C73" s="71" t="s">
        <v>14</v>
      </c>
      <c r="D73" s="50" t="s">
        <v>246</v>
      </c>
      <c r="E73" s="80">
        <v>3225</v>
      </c>
      <c r="F73" s="285">
        <f t="shared" si="3"/>
        <v>3870</v>
      </c>
    </row>
    <row r="74" spans="1:6" s="6" customFormat="1" ht="14.25">
      <c r="A74" s="157"/>
      <c r="B74" s="21" t="s">
        <v>72</v>
      </c>
      <c r="C74" s="71" t="s">
        <v>14</v>
      </c>
      <c r="D74" s="51" t="s">
        <v>252</v>
      </c>
      <c r="E74" s="80">
        <v>6401</v>
      </c>
      <c r="F74" s="285">
        <f>E74*1.2</f>
        <v>7681.2</v>
      </c>
    </row>
    <row r="75" spans="1:6" s="6" customFormat="1" ht="14.25">
      <c r="A75" s="157"/>
      <c r="B75" s="21" t="s">
        <v>70</v>
      </c>
      <c r="C75" s="71" t="s">
        <v>14</v>
      </c>
      <c r="D75" s="50" t="s">
        <v>250</v>
      </c>
      <c r="E75" s="80">
        <v>5487</v>
      </c>
      <c r="F75" s="285">
        <f t="shared" si="3"/>
        <v>6584.4</v>
      </c>
    </row>
    <row r="76" spans="1:6" s="6" customFormat="1" ht="14.25">
      <c r="A76" s="157"/>
      <c r="B76" s="21" t="s">
        <v>71</v>
      </c>
      <c r="C76" s="71" t="s">
        <v>14</v>
      </c>
      <c r="D76" s="51" t="s">
        <v>251</v>
      </c>
      <c r="E76" s="80">
        <v>6229</v>
      </c>
      <c r="F76" s="285">
        <f t="shared" si="3"/>
        <v>7474.799999999999</v>
      </c>
    </row>
    <row r="77" spans="1:6" s="6" customFormat="1" ht="14.25">
      <c r="A77" s="157"/>
      <c r="B77" s="21" t="s">
        <v>73</v>
      </c>
      <c r="C77" s="71" t="s">
        <v>14</v>
      </c>
      <c r="D77" s="50" t="s">
        <v>253</v>
      </c>
      <c r="E77" s="80">
        <v>1170</v>
      </c>
      <c r="F77" s="285">
        <f t="shared" si="3"/>
        <v>1404</v>
      </c>
    </row>
    <row r="78" spans="1:6" ht="15" thickBot="1">
      <c r="A78" s="158"/>
      <c r="B78" s="227" t="s">
        <v>65</v>
      </c>
      <c r="C78" s="195" t="s">
        <v>319</v>
      </c>
      <c r="D78" s="94" t="s">
        <v>245</v>
      </c>
      <c r="E78" s="219">
        <v>874</v>
      </c>
      <c r="F78" s="286">
        <f>E78*1.2</f>
        <v>1048.8</v>
      </c>
    </row>
    <row r="79" spans="1:6" s="6" customFormat="1" ht="14.25">
      <c r="A79" s="160">
        <v>36</v>
      </c>
      <c r="B79" s="170" t="s">
        <v>44</v>
      </c>
      <c r="C79" s="171" t="s">
        <v>319</v>
      </c>
      <c r="D79" s="105" t="s">
        <v>301</v>
      </c>
      <c r="E79" s="174">
        <v>7349</v>
      </c>
      <c r="F79" s="284">
        <f>E79*1.2</f>
        <v>8818.8</v>
      </c>
    </row>
    <row r="80" spans="1:6" ht="14.25">
      <c r="A80" s="157">
        <v>37</v>
      </c>
      <c r="B80" s="21" t="s">
        <v>45</v>
      </c>
      <c r="C80" s="71" t="s">
        <v>319</v>
      </c>
      <c r="D80" s="51" t="s">
        <v>302</v>
      </c>
      <c r="E80" s="80">
        <v>3624</v>
      </c>
      <c r="F80" s="285">
        <f>E80*1.2</f>
        <v>4348.8</v>
      </c>
    </row>
    <row r="81" spans="1:6" ht="15" thickBot="1">
      <c r="A81" s="158">
        <v>38</v>
      </c>
      <c r="B81" s="227" t="s">
        <v>46</v>
      </c>
      <c r="C81" s="195" t="s">
        <v>319</v>
      </c>
      <c r="D81" s="109" t="s">
        <v>260</v>
      </c>
      <c r="E81" s="219">
        <v>2582</v>
      </c>
      <c r="F81" s="286">
        <f>E81*1.2</f>
        <v>3098.4</v>
      </c>
    </row>
    <row r="82" spans="1:6" ht="15">
      <c r="A82" s="267">
        <v>39</v>
      </c>
      <c r="B82" s="242" t="s">
        <v>74</v>
      </c>
      <c r="C82" s="261" t="s">
        <v>319</v>
      </c>
      <c r="D82" s="247"/>
      <c r="E82" s="266"/>
      <c r="F82" s="273">
        <f aca="true" t="shared" si="4" ref="F82:F87">E82*1.2</f>
        <v>0</v>
      </c>
    </row>
    <row r="83" spans="1:6" ht="14.25">
      <c r="A83" s="157"/>
      <c r="B83" s="21" t="s">
        <v>75</v>
      </c>
      <c r="C83" s="71" t="s">
        <v>319</v>
      </c>
      <c r="D83" s="50" t="s">
        <v>254</v>
      </c>
      <c r="E83" s="80">
        <v>5795</v>
      </c>
      <c r="F83" s="285">
        <f t="shared" si="4"/>
        <v>6954</v>
      </c>
    </row>
    <row r="84" spans="1:6" ht="14.25">
      <c r="A84" s="157"/>
      <c r="B84" s="21" t="s">
        <v>79</v>
      </c>
      <c r="C84" s="71" t="s">
        <v>319</v>
      </c>
      <c r="D84" s="51" t="s">
        <v>303</v>
      </c>
      <c r="E84" s="80">
        <v>2842</v>
      </c>
      <c r="F84" s="285">
        <f>E84*1.2</f>
        <v>3410.4</v>
      </c>
    </row>
    <row r="85" spans="1:6" ht="14.25">
      <c r="A85" s="157"/>
      <c r="B85" s="21" t="s">
        <v>76</v>
      </c>
      <c r="C85" s="71" t="s">
        <v>319</v>
      </c>
      <c r="D85" s="50" t="s">
        <v>255</v>
      </c>
      <c r="E85" s="80">
        <v>3596</v>
      </c>
      <c r="F85" s="285">
        <f t="shared" si="4"/>
        <v>4315.2</v>
      </c>
    </row>
    <row r="86" spans="1:6" ht="14.25">
      <c r="A86" s="157"/>
      <c r="B86" s="21" t="s">
        <v>77</v>
      </c>
      <c r="C86" s="71" t="s">
        <v>319</v>
      </c>
      <c r="D86" s="51" t="s">
        <v>256</v>
      </c>
      <c r="E86" s="80">
        <v>2833</v>
      </c>
      <c r="F86" s="285">
        <f t="shared" si="4"/>
        <v>3399.6</v>
      </c>
    </row>
    <row r="87" spans="1:6" ht="15" thickBot="1">
      <c r="A87" s="158"/>
      <c r="B87" s="227" t="s">
        <v>78</v>
      </c>
      <c r="C87" s="195" t="s">
        <v>319</v>
      </c>
      <c r="D87" s="109" t="s">
        <v>257</v>
      </c>
      <c r="E87" s="219">
        <v>2211</v>
      </c>
      <c r="F87" s="286">
        <f t="shared" si="4"/>
        <v>2653.2</v>
      </c>
    </row>
    <row r="88" spans="1:6" ht="15">
      <c r="A88" s="267">
        <v>40</v>
      </c>
      <c r="B88" s="242" t="s">
        <v>80</v>
      </c>
      <c r="C88" s="261" t="s">
        <v>319</v>
      </c>
      <c r="D88" s="247"/>
      <c r="E88" s="266"/>
      <c r="F88" s="273"/>
    </row>
    <row r="89" spans="1:6" ht="14.25">
      <c r="A89" s="157"/>
      <c r="B89" s="21" t="s">
        <v>82</v>
      </c>
      <c r="C89" s="71" t="s">
        <v>319</v>
      </c>
      <c r="D89" s="50" t="s">
        <v>264</v>
      </c>
      <c r="E89" s="80">
        <v>3873</v>
      </c>
      <c r="F89" s="285">
        <f aca="true" t="shared" si="5" ref="F89:F94">E89*1.2</f>
        <v>4647.599999999999</v>
      </c>
    </row>
    <row r="90" spans="1:6" ht="14.25">
      <c r="A90" s="157"/>
      <c r="B90" s="21" t="s">
        <v>81</v>
      </c>
      <c r="C90" s="71" t="s">
        <v>319</v>
      </c>
      <c r="D90" s="51" t="s">
        <v>263</v>
      </c>
      <c r="E90" s="80">
        <v>3767</v>
      </c>
      <c r="F90" s="285">
        <f t="shared" si="5"/>
        <v>4520.4</v>
      </c>
    </row>
    <row r="91" spans="1:6" ht="14.25">
      <c r="A91" s="157"/>
      <c r="B91" s="21" t="s">
        <v>83</v>
      </c>
      <c r="C91" s="71" t="s">
        <v>319</v>
      </c>
      <c r="D91" s="50" t="s">
        <v>265</v>
      </c>
      <c r="E91" s="80">
        <v>2883</v>
      </c>
      <c r="F91" s="285">
        <f t="shared" si="5"/>
        <v>3459.6</v>
      </c>
    </row>
    <row r="92" spans="1:6" ht="14.25">
      <c r="A92" s="157"/>
      <c r="B92" s="21" t="s">
        <v>84</v>
      </c>
      <c r="C92" s="71" t="s">
        <v>319</v>
      </c>
      <c r="D92" s="51" t="s">
        <v>266</v>
      </c>
      <c r="E92" s="80">
        <v>2086</v>
      </c>
      <c r="F92" s="285">
        <f t="shared" si="5"/>
        <v>2503.2</v>
      </c>
    </row>
    <row r="93" spans="1:6" ht="14.25">
      <c r="A93" s="157"/>
      <c r="B93" s="21" t="s">
        <v>85</v>
      </c>
      <c r="C93" s="71" t="s">
        <v>319</v>
      </c>
      <c r="D93" s="50" t="s">
        <v>304</v>
      </c>
      <c r="E93" s="80">
        <v>1762</v>
      </c>
      <c r="F93" s="285">
        <f t="shared" si="5"/>
        <v>2114.4</v>
      </c>
    </row>
    <row r="94" spans="1:6" ht="15" thickBot="1">
      <c r="A94" s="158"/>
      <c r="B94" s="227" t="s">
        <v>86</v>
      </c>
      <c r="C94" s="195" t="s">
        <v>319</v>
      </c>
      <c r="D94" s="94" t="s">
        <v>305</v>
      </c>
      <c r="E94" s="219">
        <v>368</v>
      </c>
      <c r="F94" s="286">
        <f t="shared" si="5"/>
        <v>441.59999999999997</v>
      </c>
    </row>
    <row r="95" spans="1:6" ht="17.25" customHeight="1">
      <c r="A95" s="267">
        <v>41</v>
      </c>
      <c r="B95" s="242" t="s">
        <v>87</v>
      </c>
      <c r="C95" s="261" t="s">
        <v>319</v>
      </c>
      <c r="D95" s="251"/>
      <c r="E95" s="266"/>
      <c r="F95" s="273"/>
    </row>
    <row r="96" spans="1:6" ht="14.25">
      <c r="A96" s="157"/>
      <c r="B96" s="21" t="s">
        <v>88</v>
      </c>
      <c r="C96" s="71" t="s">
        <v>319</v>
      </c>
      <c r="D96" s="51" t="s">
        <v>258</v>
      </c>
      <c r="E96" s="80">
        <v>2585</v>
      </c>
      <c r="F96" s="285">
        <f>E96*1.2</f>
        <v>3102</v>
      </c>
    </row>
    <row r="97" spans="1:6" ht="14.25">
      <c r="A97" s="157"/>
      <c r="B97" s="21" t="s">
        <v>89</v>
      </c>
      <c r="C97" s="71" t="s">
        <v>319</v>
      </c>
      <c r="D97" s="50" t="s">
        <v>259</v>
      </c>
      <c r="E97" s="80">
        <v>2541</v>
      </c>
      <c r="F97" s="285">
        <f>E97*1.2</f>
        <v>3049.2</v>
      </c>
    </row>
    <row r="98" spans="1:6" ht="14.25">
      <c r="A98" s="157"/>
      <c r="B98" s="21" t="s">
        <v>90</v>
      </c>
      <c r="C98" s="71" t="s">
        <v>319</v>
      </c>
      <c r="D98" s="51" t="s">
        <v>261</v>
      </c>
      <c r="E98" s="80">
        <v>3102</v>
      </c>
      <c r="F98" s="285">
        <f>E98*1.2</f>
        <v>3722.3999999999996</v>
      </c>
    </row>
    <row r="99" spans="1:6" ht="14.25">
      <c r="A99" s="157"/>
      <c r="B99" s="21" t="s">
        <v>91</v>
      </c>
      <c r="C99" s="71" t="s">
        <v>319</v>
      </c>
      <c r="D99" s="50" t="s">
        <v>262</v>
      </c>
      <c r="E99" s="80">
        <v>3043</v>
      </c>
      <c r="F99" s="285">
        <f>E99*1.2</f>
        <v>3651.6</v>
      </c>
    </row>
    <row r="100" spans="1:6" ht="15" thickBot="1">
      <c r="A100" s="158"/>
      <c r="B100" s="227" t="s">
        <v>92</v>
      </c>
      <c r="C100" s="195" t="s">
        <v>319</v>
      </c>
      <c r="D100" s="94" t="s">
        <v>260</v>
      </c>
      <c r="E100" s="219">
        <v>2582</v>
      </c>
      <c r="F100" s="286">
        <f>E100*1.2</f>
        <v>3098.4</v>
      </c>
    </row>
    <row r="101" spans="1:6" ht="16.5" customHeight="1">
      <c r="A101" s="267">
        <v>42</v>
      </c>
      <c r="B101" s="242" t="s">
        <v>87</v>
      </c>
      <c r="C101" s="261"/>
      <c r="D101" s="251"/>
      <c r="E101" s="266"/>
      <c r="F101" s="273"/>
    </row>
    <row r="102" spans="1:6" ht="14.25">
      <c r="A102" s="157"/>
      <c r="B102" s="21" t="s">
        <v>93</v>
      </c>
      <c r="C102" s="71" t="s">
        <v>319</v>
      </c>
      <c r="D102" s="51" t="s">
        <v>306</v>
      </c>
      <c r="E102" s="80">
        <v>3778</v>
      </c>
      <c r="F102" s="285">
        <f aca="true" t="shared" si="6" ref="F102:F110">E102*1.2</f>
        <v>4533.599999999999</v>
      </c>
    </row>
    <row r="103" spans="1:6" ht="14.25">
      <c r="A103" s="157"/>
      <c r="B103" s="21" t="s">
        <v>94</v>
      </c>
      <c r="C103" s="71" t="s">
        <v>319</v>
      </c>
      <c r="D103" s="50" t="s">
        <v>307</v>
      </c>
      <c r="E103" s="80">
        <v>2295</v>
      </c>
      <c r="F103" s="285">
        <f t="shared" si="6"/>
        <v>2754</v>
      </c>
    </row>
    <row r="104" spans="1:6" ht="14.25">
      <c r="A104" s="157"/>
      <c r="B104" s="21" t="s">
        <v>95</v>
      </c>
      <c r="C104" s="71" t="s">
        <v>319</v>
      </c>
      <c r="D104" s="51" t="s">
        <v>308</v>
      </c>
      <c r="E104" s="80">
        <v>7093</v>
      </c>
      <c r="F104" s="285">
        <f t="shared" si="6"/>
        <v>8511.6</v>
      </c>
    </row>
    <row r="105" spans="1:6" ht="14.25">
      <c r="A105" s="157"/>
      <c r="B105" s="21" t="s">
        <v>96</v>
      </c>
      <c r="C105" s="71" t="s">
        <v>319</v>
      </c>
      <c r="D105" s="50" t="s">
        <v>309</v>
      </c>
      <c r="E105" s="80">
        <v>4190</v>
      </c>
      <c r="F105" s="285">
        <f t="shared" si="6"/>
        <v>5028</v>
      </c>
    </row>
    <row r="106" spans="1:6" ht="14.25">
      <c r="A106" s="157"/>
      <c r="B106" s="21" t="s">
        <v>76</v>
      </c>
      <c r="C106" s="71" t="s">
        <v>319</v>
      </c>
      <c r="D106" s="51" t="s">
        <v>255</v>
      </c>
      <c r="E106" s="80">
        <v>3596</v>
      </c>
      <c r="F106" s="285">
        <f t="shared" si="6"/>
        <v>4315.2</v>
      </c>
    </row>
    <row r="107" spans="1:6" ht="14.25">
      <c r="A107" s="157"/>
      <c r="B107" s="21" t="s">
        <v>100</v>
      </c>
      <c r="C107" s="71" t="s">
        <v>319</v>
      </c>
      <c r="D107" s="50" t="s">
        <v>310</v>
      </c>
      <c r="E107" s="80">
        <v>5027</v>
      </c>
      <c r="F107" s="285">
        <f>E107*1.2</f>
        <v>6032.4</v>
      </c>
    </row>
    <row r="108" spans="1:6" ht="14.25">
      <c r="A108" s="157"/>
      <c r="B108" s="21" t="s">
        <v>97</v>
      </c>
      <c r="C108" s="71" t="s">
        <v>319</v>
      </c>
      <c r="D108" s="51" t="s">
        <v>311</v>
      </c>
      <c r="E108" s="80">
        <v>1112</v>
      </c>
      <c r="F108" s="285">
        <f t="shared" si="6"/>
        <v>1334.3999999999999</v>
      </c>
    </row>
    <row r="109" spans="1:6" ht="14.25">
      <c r="A109" s="157"/>
      <c r="B109" s="21" t="s">
        <v>98</v>
      </c>
      <c r="C109" s="71" t="s">
        <v>319</v>
      </c>
      <c r="D109" s="50" t="s">
        <v>312</v>
      </c>
      <c r="E109" s="80">
        <v>896</v>
      </c>
      <c r="F109" s="285">
        <f t="shared" si="6"/>
        <v>1075.2</v>
      </c>
    </row>
    <row r="110" spans="1:6" ht="15" thickBot="1">
      <c r="A110" s="158"/>
      <c r="B110" s="227" t="s">
        <v>99</v>
      </c>
      <c r="C110" s="195" t="s">
        <v>319</v>
      </c>
      <c r="D110" s="94" t="s">
        <v>313</v>
      </c>
      <c r="E110" s="219">
        <v>1629</v>
      </c>
      <c r="F110" s="286">
        <f t="shared" si="6"/>
        <v>1954.8</v>
      </c>
    </row>
    <row r="111" spans="1:6" ht="15">
      <c r="A111" s="267">
        <v>43</v>
      </c>
      <c r="B111" s="242" t="s">
        <v>101</v>
      </c>
      <c r="C111" s="261" t="s">
        <v>14</v>
      </c>
      <c r="D111" s="251"/>
      <c r="E111" s="266"/>
      <c r="F111" s="273"/>
    </row>
    <row r="112" spans="1:6" ht="14.25">
      <c r="A112" s="157"/>
      <c r="B112" s="21" t="s">
        <v>102</v>
      </c>
      <c r="C112" s="71" t="s">
        <v>14</v>
      </c>
      <c r="D112" s="51" t="s">
        <v>267</v>
      </c>
      <c r="E112" s="80">
        <v>6960</v>
      </c>
      <c r="F112" s="285">
        <f aca="true" t="shared" si="7" ref="F112:F124">E112*1.2</f>
        <v>8352</v>
      </c>
    </row>
    <row r="113" spans="1:6" ht="14.25">
      <c r="A113" s="157"/>
      <c r="B113" s="21" t="s">
        <v>103</v>
      </c>
      <c r="C113" s="71" t="s">
        <v>14</v>
      </c>
      <c r="D113" s="50" t="s">
        <v>268</v>
      </c>
      <c r="E113" s="80">
        <v>5807</v>
      </c>
      <c r="F113" s="285">
        <f t="shared" si="7"/>
        <v>6968.4</v>
      </c>
    </row>
    <row r="114" spans="1:6" ht="14.25">
      <c r="A114" s="157"/>
      <c r="B114" s="21" t="s">
        <v>109</v>
      </c>
      <c r="C114" s="71" t="s">
        <v>14</v>
      </c>
      <c r="D114" s="51" t="s">
        <v>274</v>
      </c>
      <c r="E114" s="80">
        <v>5297</v>
      </c>
      <c r="F114" s="285">
        <f>E114*1.2</f>
        <v>6356.4</v>
      </c>
    </row>
    <row r="115" spans="1:6" ht="14.25">
      <c r="A115" s="157"/>
      <c r="B115" s="21" t="s">
        <v>110</v>
      </c>
      <c r="C115" s="71" t="s">
        <v>14</v>
      </c>
      <c r="D115" s="50" t="s">
        <v>275</v>
      </c>
      <c r="E115" s="80">
        <v>6675</v>
      </c>
      <c r="F115" s="285">
        <f>E115*1.2</f>
        <v>8010</v>
      </c>
    </row>
    <row r="116" spans="1:6" ht="14.25">
      <c r="A116" s="157"/>
      <c r="B116" s="21" t="s">
        <v>104</v>
      </c>
      <c r="C116" s="71" t="s">
        <v>14</v>
      </c>
      <c r="D116" s="51" t="s">
        <v>269</v>
      </c>
      <c r="E116" s="80">
        <v>7783</v>
      </c>
      <c r="F116" s="285">
        <f t="shared" si="7"/>
        <v>9339.6</v>
      </c>
    </row>
    <row r="117" spans="1:6" ht="14.25">
      <c r="A117" s="157"/>
      <c r="B117" s="21" t="s">
        <v>105</v>
      </c>
      <c r="C117" s="71" t="s">
        <v>14</v>
      </c>
      <c r="D117" s="50" t="s">
        <v>270</v>
      </c>
      <c r="E117" s="80">
        <v>7314</v>
      </c>
      <c r="F117" s="285">
        <f t="shared" si="7"/>
        <v>8776.8</v>
      </c>
    </row>
    <row r="118" spans="1:6" ht="14.25">
      <c r="A118" s="157"/>
      <c r="B118" s="21" t="s">
        <v>114</v>
      </c>
      <c r="C118" s="71" t="s">
        <v>14</v>
      </c>
      <c r="D118" s="51" t="s">
        <v>279</v>
      </c>
      <c r="E118" s="80">
        <v>13460</v>
      </c>
      <c r="F118" s="285">
        <f>E118*1.2</f>
        <v>16152</v>
      </c>
    </row>
    <row r="119" spans="1:6" ht="14.25">
      <c r="A119" s="157"/>
      <c r="B119" s="21" t="s">
        <v>106</v>
      </c>
      <c r="C119" s="71" t="s">
        <v>14</v>
      </c>
      <c r="D119" s="51" t="s">
        <v>271</v>
      </c>
      <c r="E119" s="80">
        <v>1637</v>
      </c>
      <c r="F119" s="285">
        <f t="shared" si="7"/>
        <v>1964.3999999999999</v>
      </c>
    </row>
    <row r="120" spans="1:6" ht="14.25">
      <c r="A120" s="157"/>
      <c r="B120" s="21" t="s">
        <v>107</v>
      </c>
      <c r="C120" s="71" t="s">
        <v>14</v>
      </c>
      <c r="D120" s="50" t="s">
        <v>272</v>
      </c>
      <c r="E120" s="80">
        <v>2003</v>
      </c>
      <c r="F120" s="285">
        <f t="shared" si="7"/>
        <v>2403.6</v>
      </c>
    </row>
    <row r="121" spans="1:6" ht="14.25">
      <c r="A121" s="157"/>
      <c r="B121" s="21" t="s">
        <v>108</v>
      </c>
      <c r="C121" s="71" t="s">
        <v>14</v>
      </c>
      <c r="D121" s="51" t="s">
        <v>273</v>
      </c>
      <c r="E121" s="80">
        <v>2655</v>
      </c>
      <c r="F121" s="285">
        <f t="shared" si="7"/>
        <v>3186</v>
      </c>
    </row>
    <row r="122" spans="1:6" ht="14.25">
      <c r="A122" s="157"/>
      <c r="B122" s="21" t="s">
        <v>111</v>
      </c>
      <c r="C122" s="71" t="s">
        <v>14</v>
      </c>
      <c r="D122" s="50" t="s">
        <v>276</v>
      </c>
      <c r="E122" s="80">
        <v>6845</v>
      </c>
      <c r="F122" s="285">
        <f t="shared" si="7"/>
        <v>8214</v>
      </c>
    </row>
    <row r="123" spans="1:6" ht="14.25">
      <c r="A123" s="157"/>
      <c r="B123" s="21" t="s">
        <v>112</v>
      </c>
      <c r="C123" s="71" t="s">
        <v>14</v>
      </c>
      <c r="D123" s="51" t="s">
        <v>277</v>
      </c>
      <c r="E123" s="80">
        <v>4792</v>
      </c>
      <c r="F123" s="285">
        <f t="shared" si="7"/>
        <v>5750.4</v>
      </c>
    </row>
    <row r="124" spans="1:6" ht="15" thickBot="1">
      <c r="A124" s="158"/>
      <c r="B124" s="227" t="s">
        <v>113</v>
      </c>
      <c r="C124" s="195" t="s">
        <v>14</v>
      </c>
      <c r="D124" s="109" t="s">
        <v>278</v>
      </c>
      <c r="E124" s="219">
        <v>874</v>
      </c>
      <c r="F124" s="286">
        <f t="shared" si="7"/>
        <v>1048.8</v>
      </c>
    </row>
    <row r="125" spans="1:6" ht="14.25">
      <c r="A125" s="196">
        <v>44</v>
      </c>
      <c r="B125" s="233" t="s">
        <v>115</v>
      </c>
      <c r="C125" s="287" t="s">
        <v>319</v>
      </c>
      <c r="D125" s="107" t="s">
        <v>314</v>
      </c>
      <c r="E125" s="288">
        <v>7257</v>
      </c>
      <c r="F125" s="288">
        <f>E125*1.2</f>
        <v>8708.4</v>
      </c>
    </row>
    <row r="126" spans="1:6" ht="14.25">
      <c r="A126" s="20">
        <v>45</v>
      </c>
      <c r="B126" s="21" t="s">
        <v>116</v>
      </c>
      <c r="C126" s="71" t="s">
        <v>319</v>
      </c>
      <c r="D126" s="50" t="s">
        <v>315</v>
      </c>
      <c r="E126" s="80">
        <v>8965</v>
      </c>
      <c r="F126" s="80">
        <f>E126*1.2</f>
        <v>10758</v>
      </c>
    </row>
    <row r="127" spans="1:6" ht="14.25">
      <c r="A127" s="20">
        <v>46</v>
      </c>
      <c r="B127" s="21" t="s">
        <v>117</v>
      </c>
      <c r="C127" s="71" t="s">
        <v>319</v>
      </c>
      <c r="D127" s="51" t="s">
        <v>316</v>
      </c>
      <c r="E127" s="80">
        <v>7372</v>
      </c>
      <c r="F127" s="80">
        <f>E127*1.2</f>
        <v>8846.4</v>
      </c>
    </row>
    <row r="128" spans="1:6" ht="14.25">
      <c r="A128" s="20">
        <v>47</v>
      </c>
      <c r="B128" s="21" t="s">
        <v>118</v>
      </c>
      <c r="C128" s="71" t="s">
        <v>319</v>
      </c>
      <c r="D128" s="50" t="s">
        <v>317</v>
      </c>
      <c r="E128" s="80">
        <v>5649</v>
      </c>
      <c r="F128" s="80">
        <f>E128*1.2</f>
        <v>6778.8</v>
      </c>
    </row>
    <row r="129" spans="1:6" ht="15" thickBot="1">
      <c r="A129" s="156">
        <v>48</v>
      </c>
      <c r="B129" s="225" t="s">
        <v>119</v>
      </c>
      <c r="C129" s="125" t="s">
        <v>319</v>
      </c>
      <c r="D129" s="155" t="s">
        <v>226</v>
      </c>
      <c r="E129" s="216">
        <v>7436</v>
      </c>
      <c r="F129" s="216">
        <f>E129*1.2</f>
        <v>8923.199999999999</v>
      </c>
    </row>
    <row r="130" spans="1:6" ht="15">
      <c r="A130" s="267">
        <v>49</v>
      </c>
      <c r="B130" s="242" t="s">
        <v>120</v>
      </c>
      <c r="C130" s="261"/>
      <c r="D130" s="251"/>
      <c r="E130" s="266"/>
      <c r="F130" s="273"/>
    </row>
    <row r="131" spans="1:6" ht="14.25">
      <c r="A131" s="157"/>
      <c r="B131" s="21" t="s">
        <v>122</v>
      </c>
      <c r="C131" s="71" t="s">
        <v>319</v>
      </c>
      <c r="D131" s="51" t="s">
        <v>293</v>
      </c>
      <c r="E131" s="80">
        <v>3776</v>
      </c>
      <c r="F131" s="285">
        <f aca="true" t="shared" si="8" ref="F131:F138">E131*1.2</f>
        <v>4531.2</v>
      </c>
    </row>
    <row r="132" spans="1:6" ht="14.25">
      <c r="A132" s="157"/>
      <c r="B132" s="21" t="s">
        <v>123</v>
      </c>
      <c r="C132" s="71" t="s">
        <v>319</v>
      </c>
      <c r="D132" s="50" t="s">
        <v>294</v>
      </c>
      <c r="E132" s="80">
        <v>5187</v>
      </c>
      <c r="F132" s="285">
        <f t="shared" si="8"/>
        <v>6224.4</v>
      </c>
    </row>
    <row r="133" spans="1:6" ht="14.25">
      <c r="A133" s="157"/>
      <c r="B133" s="21" t="s">
        <v>121</v>
      </c>
      <c r="C133" s="71" t="s">
        <v>14</v>
      </c>
      <c r="D133" s="51" t="s">
        <v>295</v>
      </c>
      <c r="E133" s="80">
        <v>11570</v>
      </c>
      <c r="F133" s="285">
        <f t="shared" si="8"/>
        <v>13884</v>
      </c>
    </row>
    <row r="134" spans="1:6" ht="14.25">
      <c r="A134" s="157"/>
      <c r="B134" s="21" t="s">
        <v>160</v>
      </c>
      <c r="C134" s="71" t="s">
        <v>319</v>
      </c>
      <c r="D134" s="50" t="s">
        <v>296</v>
      </c>
      <c r="E134" s="80">
        <v>7783</v>
      </c>
      <c r="F134" s="285">
        <f t="shared" si="8"/>
        <v>9339.6</v>
      </c>
    </row>
    <row r="135" spans="1:6" ht="14.25">
      <c r="A135" s="157"/>
      <c r="B135" s="21" t="s">
        <v>173</v>
      </c>
      <c r="C135" s="71" t="s">
        <v>319</v>
      </c>
      <c r="D135" s="51" t="s">
        <v>297</v>
      </c>
      <c r="E135" s="80">
        <v>3778</v>
      </c>
      <c r="F135" s="285">
        <f t="shared" si="8"/>
        <v>4533.599999999999</v>
      </c>
    </row>
    <row r="136" spans="1:6" ht="14.25">
      <c r="A136" s="157"/>
      <c r="B136" s="21" t="s">
        <v>174</v>
      </c>
      <c r="C136" s="71" t="s">
        <v>319</v>
      </c>
      <c r="D136" s="50" t="s">
        <v>298</v>
      </c>
      <c r="E136" s="80">
        <v>7093</v>
      </c>
      <c r="F136" s="285">
        <f t="shared" si="8"/>
        <v>8511.6</v>
      </c>
    </row>
    <row r="137" spans="1:6" ht="14.25">
      <c r="A137" s="157"/>
      <c r="B137" s="21" t="s">
        <v>176</v>
      </c>
      <c r="C137" s="71" t="s">
        <v>319</v>
      </c>
      <c r="D137" s="51" t="s">
        <v>299</v>
      </c>
      <c r="E137" s="80">
        <v>3252</v>
      </c>
      <c r="F137" s="285">
        <f t="shared" si="8"/>
        <v>3902.3999999999996</v>
      </c>
    </row>
    <row r="138" spans="1:6" ht="15" thickBot="1">
      <c r="A138" s="158"/>
      <c r="B138" s="227" t="s">
        <v>177</v>
      </c>
      <c r="C138" s="195" t="s">
        <v>319</v>
      </c>
      <c r="D138" s="109" t="s">
        <v>300</v>
      </c>
      <c r="E138" s="219">
        <v>12394</v>
      </c>
      <c r="F138" s="286">
        <f t="shared" si="8"/>
        <v>14872.8</v>
      </c>
    </row>
    <row r="139" spans="1:6" ht="15">
      <c r="A139" s="267">
        <v>50</v>
      </c>
      <c r="B139" s="242" t="s">
        <v>124</v>
      </c>
      <c r="C139" s="261"/>
      <c r="D139" s="247"/>
      <c r="E139" s="266"/>
      <c r="F139" s="273"/>
    </row>
    <row r="140" spans="1:6" ht="14.25">
      <c r="A140" s="157"/>
      <c r="B140" s="21" t="s">
        <v>154</v>
      </c>
      <c r="C140" s="71" t="s">
        <v>319</v>
      </c>
      <c r="D140" s="50" t="s">
        <v>280</v>
      </c>
      <c r="E140" s="80">
        <v>9459</v>
      </c>
      <c r="F140" s="285">
        <f>E140*1.2</f>
        <v>11350.8</v>
      </c>
    </row>
    <row r="141" spans="1:6" ht="14.25">
      <c r="A141" s="157"/>
      <c r="B141" s="21" t="s">
        <v>137</v>
      </c>
      <c r="C141" s="71" t="s">
        <v>319</v>
      </c>
      <c r="D141" s="51" t="s">
        <v>281</v>
      </c>
      <c r="E141" s="80">
        <v>3118</v>
      </c>
      <c r="F141" s="285">
        <f>E141*1.2</f>
        <v>3741.6</v>
      </c>
    </row>
    <row r="142" spans="1:6" ht="14.25">
      <c r="A142" s="157"/>
      <c r="B142" s="21" t="s">
        <v>83</v>
      </c>
      <c r="C142" s="71" t="s">
        <v>319</v>
      </c>
      <c r="D142" s="50" t="s">
        <v>265</v>
      </c>
      <c r="E142" s="80">
        <v>2883</v>
      </c>
      <c r="F142" s="285">
        <f>E142*1.2</f>
        <v>3459.6</v>
      </c>
    </row>
    <row r="143" spans="1:6" ht="15" thickBot="1">
      <c r="A143" s="158"/>
      <c r="B143" s="227" t="s">
        <v>85</v>
      </c>
      <c r="C143" s="195" t="s">
        <v>319</v>
      </c>
      <c r="D143" s="94" t="s">
        <v>304</v>
      </c>
      <c r="E143" s="219">
        <v>1762</v>
      </c>
      <c r="F143" s="286">
        <f>E143*1.2</f>
        <v>2114.4</v>
      </c>
    </row>
    <row r="144" spans="1:6" ht="15">
      <c r="A144" s="40"/>
      <c r="B144" s="41"/>
      <c r="C144" s="42"/>
      <c r="D144" s="43"/>
      <c r="E144" s="44"/>
      <c r="F144" s="44"/>
    </row>
    <row r="145" spans="1:6" ht="15">
      <c r="A145" s="40"/>
      <c r="B145" s="41"/>
      <c r="C145" s="42"/>
      <c r="D145" s="43"/>
      <c r="E145" s="44"/>
      <c r="F145" s="44"/>
    </row>
  </sheetData>
  <sheetProtection/>
  <mergeCells count="6">
    <mergeCell ref="A2:A3"/>
    <mergeCell ref="B2:B3"/>
    <mergeCell ref="A1:F1"/>
    <mergeCell ref="C2:C3"/>
    <mergeCell ref="D2:D3"/>
    <mergeCell ref="E2:F2"/>
  </mergeCells>
  <printOptions horizontalCentered="1"/>
  <pageMargins left="0.2362204724409449" right="0.2362204724409449" top="0.7480314960629921" bottom="0.7086614173228347" header="0.31496062992125984" footer="0.31496062992125984"/>
  <pageSetup cellComments="atEnd" horizontalDpi="600" verticalDpi="600" orientation="portrait" paperSize="9" scale="70" r:id="rId1"/>
  <headerFooter>
    <oddHeader>&amp;L&amp;"-,полужирный"&amp;48RUB&amp;"-,обычный"&amp;11     &amp;32   Прайс-лист от 22 декабря 2011г.&amp;R&amp;14УТВЕРЖДАЮ
Директор КПУП "КМК"
_____________________Полуян А.А&amp;11.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1">
      <selection activeCell="B36" sqref="A1:F142"/>
    </sheetView>
  </sheetViews>
  <sheetFormatPr defaultColWidth="9.140625" defaultRowHeight="15"/>
  <cols>
    <col min="1" max="1" width="4.421875" style="0" customWidth="1"/>
    <col min="2" max="2" width="73.140625" style="0" customWidth="1"/>
    <col min="3" max="3" width="12.421875" style="0" customWidth="1"/>
    <col min="4" max="4" width="13.7109375" style="0" customWidth="1"/>
    <col min="5" max="5" width="15.7109375" style="0" customWidth="1"/>
    <col min="6" max="6" width="16.00390625" style="0" customWidth="1"/>
  </cols>
  <sheetData>
    <row r="1" spans="1:6" ht="1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5.75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</f>
        <v>14360.32</v>
      </c>
      <c r="F4" s="218">
        <f>E4*1.2</f>
        <v>17232.384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80">
        <f>'22декРФ'!E6*1.04</f>
        <v>11433.76</v>
      </c>
      <c r="F5" s="94">
        <f aca="true" t="shared" si="0" ref="F5:F68">E5*1.2</f>
        <v>13720.512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/>
      <c r="F6" s="335"/>
    </row>
    <row r="7" spans="1:6" ht="28.5">
      <c r="A7" s="157"/>
      <c r="B7" s="21" t="s">
        <v>152</v>
      </c>
      <c r="C7" s="71" t="s">
        <v>14</v>
      </c>
      <c r="D7" s="50" t="s">
        <v>201</v>
      </c>
      <c r="E7" s="80">
        <f>'22декРФ'!E8*1.04</f>
        <v>19105.84</v>
      </c>
      <c r="F7" s="337">
        <f t="shared" si="0"/>
        <v>22927.007999999998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80">
        <f>'22декРФ'!E9*1.04</f>
        <v>5497.4400000000005</v>
      </c>
      <c r="F8" s="338">
        <f t="shared" si="0"/>
        <v>6596.928000000001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80">
        <f>'22декРФ'!E10*1.04</f>
        <v>8725.6</v>
      </c>
      <c r="F9" s="337">
        <f t="shared" si="0"/>
        <v>10470.72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219">
        <f>'22декРФ'!E11*1.04</f>
        <v>1518.4</v>
      </c>
      <c r="F10" s="339">
        <f t="shared" si="0"/>
        <v>1822.0800000000002</v>
      </c>
    </row>
    <row r="11" spans="1:6" ht="15">
      <c r="A11" s="180">
        <v>3</v>
      </c>
      <c r="B11" s="233" t="s">
        <v>155</v>
      </c>
      <c r="C11" s="287" t="s">
        <v>319</v>
      </c>
      <c r="D11" s="98"/>
      <c r="E11" s="288">
        <f>'22декРФ'!E12*1.04</f>
        <v>17359.68</v>
      </c>
      <c r="F11" s="336">
        <f t="shared" si="0"/>
        <v>20831.615999999998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</f>
        <v>19461.52</v>
      </c>
      <c r="F12" s="218">
        <f t="shared" si="0"/>
        <v>23353.824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</f>
        <v>21405.280000000002</v>
      </c>
      <c r="F13" s="218">
        <f t="shared" si="0"/>
        <v>25686.336000000003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</f>
        <v>19616.48</v>
      </c>
      <c r="F14" s="218">
        <f t="shared" si="0"/>
        <v>23539.775999999998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</f>
        <v>19524.96</v>
      </c>
      <c r="F15" s="218">
        <f t="shared" si="0"/>
        <v>23429.951999999997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</f>
        <v>1766.96</v>
      </c>
      <c r="F16" s="218">
        <f t="shared" si="0"/>
        <v>2120.352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</f>
        <v>18171.920000000002</v>
      </c>
      <c r="F17" s="218">
        <f t="shared" si="0"/>
        <v>21806.304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</f>
        <v>20025.2</v>
      </c>
      <c r="F18" s="218">
        <f t="shared" si="0"/>
        <v>24030.24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</f>
        <v>15820.480000000001</v>
      </c>
      <c r="F19" s="218">
        <f t="shared" si="0"/>
        <v>18984.576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</f>
        <v>22450.48</v>
      </c>
      <c r="F20" s="218">
        <f t="shared" si="0"/>
        <v>26940.575999999997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</f>
        <v>8347.04</v>
      </c>
      <c r="F21" s="218">
        <f t="shared" si="0"/>
        <v>10016.448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</f>
        <v>8347.04</v>
      </c>
      <c r="F22" s="218">
        <f t="shared" si="0"/>
        <v>10016.448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</f>
        <v>23335.52</v>
      </c>
      <c r="F23" s="218">
        <f t="shared" si="0"/>
        <v>28002.624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</f>
        <v>14089.92</v>
      </c>
      <c r="F24" s="218">
        <f t="shared" si="0"/>
        <v>16907.904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</f>
        <v>11220.56</v>
      </c>
      <c r="F25" s="218">
        <f t="shared" si="0"/>
        <v>13464.671999999999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</f>
        <v>11220.56</v>
      </c>
      <c r="F26" s="218">
        <f t="shared" si="0"/>
        <v>13464.671999999999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</f>
        <v>11220.56</v>
      </c>
      <c r="F27" s="218">
        <f t="shared" si="0"/>
        <v>13464.671999999999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</f>
        <v>5743.92</v>
      </c>
      <c r="F28" s="218">
        <f t="shared" si="0"/>
        <v>6892.704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</f>
        <v>5743.92</v>
      </c>
      <c r="F29" s="218">
        <f t="shared" si="0"/>
        <v>6892.704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</f>
        <v>17908.8</v>
      </c>
      <c r="F30" s="218">
        <f t="shared" si="0"/>
        <v>21490.559999999998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</f>
        <v>19656</v>
      </c>
      <c r="F31" s="218">
        <f t="shared" si="0"/>
        <v>23587.2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</f>
        <v>8419.84</v>
      </c>
      <c r="F32" s="218">
        <f t="shared" si="0"/>
        <v>10103.807999999999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</f>
        <v>9043.84</v>
      </c>
      <c r="F33" s="218">
        <f t="shared" si="0"/>
        <v>10852.608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</f>
        <v>18886.4</v>
      </c>
      <c r="F34" s="218">
        <f t="shared" si="0"/>
        <v>22663.68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</f>
        <v>11702.08</v>
      </c>
      <c r="F35" s="218">
        <f t="shared" si="0"/>
        <v>14042.496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</f>
        <v>17378.4</v>
      </c>
      <c r="F36" s="218">
        <f t="shared" si="0"/>
        <v>20854.08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</f>
        <v>1144</v>
      </c>
      <c r="F37" s="218">
        <f t="shared" si="0"/>
        <v>1372.8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</f>
        <v>22188.4</v>
      </c>
      <c r="F38" s="218">
        <f t="shared" si="0"/>
        <v>26626.08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</f>
        <v>18560.88</v>
      </c>
      <c r="F39" s="218">
        <f t="shared" si="0"/>
        <v>22273.056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</f>
        <v>32832.8</v>
      </c>
      <c r="F40" s="218">
        <f t="shared" si="0"/>
        <v>39399.36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/>
      <c r="F41" s="242"/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</f>
        <v>13483.6</v>
      </c>
      <c r="F42" s="218">
        <f t="shared" si="0"/>
        <v>16180.32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</f>
        <v>7163.52</v>
      </c>
      <c r="F43" s="218">
        <f t="shared" si="0"/>
        <v>8596.224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</f>
        <v>5470.400000000001</v>
      </c>
      <c r="F44" s="218">
        <f t="shared" si="0"/>
        <v>6564.4800000000005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</f>
        <v>8134.88</v>
      </c>
      <c r="F45" s="218">
        <f t="shared" si="0"/>
        <v>9761.856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</f>
        <v>1115.92</v>
      </c>
      <c r="F46" s="218">
        <f t="shared" si="0"/>
        <v>1339.104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</f>
        <v>10601.76</v>
      </c>
      <c r="F47" s="218">
        <f t="shared" si="0"/>
        <v>12722.112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</f>
        <v>7259.2</v>
      </c>
      <c r="F48" s="218">
        <f t="shared" si="0"/>
        <v>8711.039999999999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</f>
        <v>2957.76</v>
      </c>
      <c r="F49" s="218">
        <f t="shared" si="0"/>
        <v>3549.3120000000004</v>
      </c>
    </row>
    <row r="50" spans="1:6" ht="15">
      <c r="A50" s="267">
        <v>33</v>
      </c>
      <c r="B50" s="242" t="s">
        <v>47</v>
      </c>
      <c r="C50" s="261"/>
      <c r="D50" s="251"/>
      <c r="E50" s="242"/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</f>
        <v>26952.64</v>
      </c>
      <c r="F51" s="218">
        <f t="shared" si="0"/>
        <v>32343.167999999998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</f>
        <v>13841.36</v>
      </c>
      <c r="F52" s="218">
        <f t="shared" si="0"/>
        <v>16609.632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</f>
        <v>12662</v>
      </c>
      <c r="F53" s="218">
        <f t="shared" si="0"/>
        <v>15194.4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</f>
        <v>7163.52</v>
      </c>
      <c r="F54" s="218">
        <f t="shared" si="0"/>
        <v>8596.224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</f>
        <v>7259.2</v>
      </c>
      <c r="F55" s="218">
        <f t="shared" si="0"/>
        <v>8711.039999999999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</f>
        <v>7748</v>
      </c>
      <c r="F56" s="218">
        <f t="shared" si="0"/>
        <v>9297.6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</f>
        <v>1115.92</v>
      </c>
      <c r="F57" s="218">
        <f t="shared" si="0"/>
        <v>1339.104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</f>
        <v>1766.96</v>
      </c>
      <c r="F58" s="218">
        <f t="shared" si="0"/>
        <v>2120.352</v>
      </c>
    </row>
    <row r="59" spans="1:6" ht="15">
      <c r="A59" s="267">
        <v>34</v>
      </c>
      <c r="B59" s="242" t="s">
        <v>55</v>
      </c>
      <c r="C59" s="261"/>
      <c r="D59" s="247"/>
      <c r="E59" s="242"/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</f>
        <v>22422.4</v>
      </c>
      <c r="F60" s="218">
        <f t="shared" si="0"/>
        <v>26906.88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</f>
        <v>10935.6</v>
      </c>
      <c r="F61" s="218">
        <f t="shared" si="0"/>
        <v>13122.72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</f>
        <v>10561.2</v>
      </c>
      <c r="F62" s="218">
        <f t="shared" si="0"/>
        <v>12673.44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</f>
        <v>1947.92</v>
      </c>
      <c r="F63" s="218">
        <f t="shared" si="0"/>
        <v>2337.504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/>
      <c r="F64" s="335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</f>
        <v>4243.2</v>
      </c>
      <c r="F65" s="218">
        <f t="shared" si="0"/>
        <v>5091.839999999999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</f>
        <v>5977.92</v>
      </c>
      <c r="F66" s="218">
        <f t="shared" si="0"/>
        <v>7173.504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</f>
        <v>3931.2000000000003</v>
      </c>
      <c r="F67" s="218">
        <f t="shared" si="0"/>
        <v>4717.4400000000005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</f>
        <v>6136</v>
      </c>
      <c r="F68" s="218">
        <f t="shared" si="0"/>
        <v>7363.2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</f>
        <v>9128.08</v>
      </c>
      <c r="F69" s="218">
        <f aca="true" t="shared" si="1" ref="F69:F132">E69*1.2</f>
        <v>10953.696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</f>
        <v>12666.16</v>
      </c>
      <c r="F70" s="218">
        <f t="shared" si="1"/>
        <v>15199.392</v>
      </c>
    </row>
    <row r="71" spans="1:6" ht="15" hidden="1">
      <c r="A71" s="157"/>
      <c r="B71" s="21" t="s">
        <v>67</v>
      </c>
      <c r="C71" s="71" t="s">
        <v>14</v>
      </c>
      <c r="D71" s="51" t="s">
        <v>247</v>
      </c>
      <c r="E71" s="80">
        <f>'22декРФ'!E72*1.04</f>
        <v>4929.6</v>
      </c>
      <c r="F71" s="218">
        <f t="shared" si="1"/>
        <v>5915.52</v>
      </c>
    </row>
    <row r="72" spans="1:6" ht="15" hidden="1">
      <c r="A72" s="157"/>
      <c r="B72" s="21" t="s">
        <v>66</v>
      </c>
      <c r="C72" s="71" t="s">
        <v>14</v>
      </c>
      <c r="D72" s="50" t="s">
        <v>246</v>
      </c>
      <c r="E72" s="80">
        <f>'22декРФ'!E73*1.04</f>
        <v>3354</v>
      </c>
      <c r="F72" s="218">
        <f t="shared" si="1"/>
        <v>4024.7999999999997</v>
      </c>
    </row>
    <row r="73" spans="1:6" ht="15" hidden="1">
      <c r="A73" s="157"/>
      <c r="B73" s="21" t="s">
        <v>72</v>
      </c>
      <c r="C73" s="71" t="s">
        <v>14</v>
      </c>
      <c r="D73" s="51" t="s">
        <v>252</v>
      </c>
      <c r="E73" s="80">
        <f>'22декРФ'!E74*1.04</f>
        <v>6657.04</v>
      </c>
      <c r="F73" s="218">
        <f t="shared" si="1"/>
        <v>7988.447999999999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</f>
        <v>5706.4800000000005</v>
      </c>
      <c r="F74" s="218">
        <f t="shared" si="1"/>
        <v>6847.776000000001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</f>
        <v>6478.16</v>
      </c>
      <c r="F75" s="218">
        <f t="shared" si="1"/>
        <v>7773.7919999999995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</f>
        <v>1216.8</v>
      </c>
      <c r="F76" s="218">
        <f t="shared" si="1"/>
        <v>1460.1599999999999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219">
        <f>'22декРФ'!E78*1.04</f>
        <v>908.96</v>
      </c>
      <c r="F77" s="220">
        <f t="shared" si="1"/>
        <v>1090.752</v>
      </c>
    </row>
    <row r="78" spans="1:6" ht="15">
      <c r="A78" s="180">
        <v>36</v>
      </c>
      <c r="B78" s="233" t="s">
        <v>44</v>
      </c>
      <c r="C78" s="287" t="s">
        <v>319</v>
      </c>
      <c r="D78" s="98" t="s">
        <v>301</v>
      </c>
      <c r="E78" s="288">
        <f>'22декРФ'!E79*1.04</f>
        <v>7642.96</v>
      </c>
      <c r="F78" s="336">
        <f t="shared" si="1"/>
        <v>9171.552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</f>
        <v>3768.96</v>
      </c>
      <c r="F79" s="218">
        <f t="shared" si="1"/>
        <v>4522.7519999999995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219">
        <f>'22декРФ'!E81*1.04</f>
        <v>2685.28</v>
      </c>
      <c r="F80" s="220">
        <f t="shared" si="1"/>
        <v>3222.3360000000002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/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288">
        <f>'22декРФ'!E83*1.04</f>
        <v>6026.8</v>
      </c>
      <c r="F82" s="218">
        <f t="shared" si="1"/>
        <v>7232.16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288">
        <f>'22декРФ'!E84*1.04</f>
        <v>2955.6800000000003</v>
      </c>
      <c r="F83" s="218">
        <f t="shared" si="1"/>
        <v>3546.8160000000003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288">
        <f>'22декРФ'!E85*1.04</f>
        <v>3739.84</v>
      </c>
      <c r="F84" s="218">
        <f t="shared" si="1"/>
        <v>4487.808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288">
        <f>'22декРФ'!E86*1.04</f>
        <v>2946.32</v>
      </c>
      <c r="F85" s="218">
        <f t="shared" si="1"/>
        <v>3535.5840000000003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288">
        <f>'22декРФ'!E87*1.04</f>
        <v>2299.44</v>
      </c>
      <c r="F86" s="218">
        <f t="shared" si="1"/>
        <v>2759.328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/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288">
        <f>'22декРФ'!E89*1.04</f>
        <v>4027.92</v>
      </c>
      <c r="F88" s="218">
        <f t="shared" si="1"/>
        <v>4833.504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288">
        <f>'22декРФ'!E90*1.04</f>
        <v>3917.6800000000003</v>
      </c>
      <c r="F89" s="218">
        <f t="shared" si="1"/>
        <v>4701.216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288">
        <f>'22декРФ'!E91*1.04</f>
        <v>2998.32</v>
      </c>
      <c r="F90" s="218">
        <f t="shared" si="1"/>
        <v>3597.984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288">
        <f>'22декРФ'!E92*1.04</f>
        <v>2169.44</v>
      </c>
      <c r="F91" s="218">
        <f t="shared" si="1"/>
        <v>2603.328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288">
        <f>'22декРФ'!E93*1.04</f>
        <v>1832.48</v>
      </c>
      <c r="F92" s="218">
        <f t="shared" si="1"/>
        <v>2198.976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288">
        <f>'22декРФ'!E94*1.04</f>
        <v>382.72</v>
      </c>
      <c r="F93" s="218">
        <f t="shared" si="1"/>
        <v>459.264</v>
      </c>
    </row>
    <row r="94" spans="1:6" ht="15.75" customHeight="1">
      <c r="A94" s="267">
        <v>41</v>
      </c>
      <c r="B94" s="242" t="s">
        <v>87</v>
      </c>
      <c r="C94" s="261" t="s">
        <v>319</v>
      </c>
      <c r="D94" s="251"/>
      <c r="E94" s="242"/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288">
        <f>'22декРФ'!E96*1.04</f>
        <v>2688.4</v>
      </c>
      <c r="F95" s="218">
        <f t="shared" si="1"/>
        <v>3226.08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288">
        <f>'22декРФ'!E97*1.04</f>
        <v>2642.64</v>
      </c>
      <c r="F96" s="218">
        <f t="shared" si="1"/>
        <v>3171.1679999999997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288">
        <f>'22декРФ'!E98*1.04</f>
        <v>3226.08</v>
      </c>
      <c r="F97" s="218">
        <f t="shared" si="1"/>
        <v>3871.296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288">
        <f>'22декРФ'!E99*1.04</f>
        <v>3164.7200000000003</v>
      </c>
      <c r="F98" s="218">
        <f t="shared" si="1"/>
        <v>3797.664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288">
        <f>'22декРФ'!E100*1.04</f>
        <v>2685.28</v>
      </c>
      <c r="F99" s="218">
        <f t="shared" si="1"/>
        <v>3222.3360000000002</v>
      </c>
    </row>
    <row r="100" spans="1:6" ht="16.5" customHeight="1">
      <c r="A100" s="267">
        <v>42</v>
      </c>
      <c r="B100" s="242" t="s">
        <v>87</v>
      </c>
      <c r="C100" s="242"/>
      <c r="D100" s="242"/>
      <c r="E100" s="242"/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288">
        <f>'22декРФ'!E102*1.04</f>
        <v>3929.1200000000003</v>
      </c>
      <c r="F101" s="218">
        <f t="shared" si="1"/>
        <v>4714.944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288">
        <f>'22декРФ'!E103*1.04</f>
        <v>2386.8</v>
      </c>
      <c r="F102" s="218">
        <f t="shared" si="1"/>
        <v>2864.1600000000003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288">
        <f>'22декРФ'!E104*1.04</f>
        <v>7376.72</v>
      </c>
      <c r="F103" s="218">
        <f t="shared" si="1"/>
        <v>8852.064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288">
        <f>'22декРФ'!E105*1.04</f>
        <v>4357.6</v>
      </c>
      <c r="F104" s="218">
        <f t="shared" si="1"/>
        <v>5229.12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288">
        <f>'22декРФ'!E106*1.04</f>
        <v>3739.84</v>
      </c>
      <c r="F105" s="218">
        <f t="shared" si="1"/>
        <v>4487.808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288">
        <f>'22декРФ'!E107*1.04</f>
        <v>5228.08</v>
      </c>
      <c r="F106" s="218">
        <f t="shared" si="1"/>
        <v>6273.696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288">
        <f>'22декРФ'!E108*1.04</f>
        <v>1156.48</v>
      </c>
      <c r="F107" s="218">
        <f t="shared" si="1"/>
        <v>1387.776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288">
        <f>'22декРФ'!E109*1.04</f>
        <v>931.84</v>
      </c>
      <c r="F108" s="218">
        <f t="shared" si="1"/>
        <v>1118.208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288">
        <f>'22декРФ'!E110*1.04</f>
        <v>1694.16</v>
      </c>
      <c r="F109" s="218">
        <f t="shared" si="1"/>
        <v>2032.992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/>
      <c r="F110" s="335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288">
        <f>'22декРФ'!E112*1.04</f>
        <v>7238.400000000001</v>
      </c>
      <c r="F111" s="218">
        <f t="shared" si="1"/>
        <v>8686.08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288">
        <f>'22декРФ'!E113*1.04</f>
        <v>6039.280000000001</v>
      </c>
      <c r="F112" s="218">
        <f t="shared" si="1"/>
        <v>7247.136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288">
        <f>'22декРФ'!E114*1.04</f>
        <v>5508.88</v>
      </c>
      <c r="F113" s="218">
        <f t="shared" si="1"/>
        <v>6610.656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288">
        <f>'22декРФ'!E115*1.04</f>
        <v>6942</v>
      </c>
      <c r="F114" s="218">
        <f t="shared" si="1"/>
        <v>8330.4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288">
        <f>'22декРФ'!E116*1.04</f>
        <v>8094.320000000001</v>
      </c>
      <c r="F115" s="218">
        <f t="shared" si="1"/>
        <v>9713.184000000001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288">
        <f>'22декРФ'!E117*1.04</f>
        <v>7606.56</v>
      </c>
      <c r="F116" s="218">
        <f t="shared" si="1"/>
        <v>9127.872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288">
        <f>'22декРФ'!E118*1.04</f>
        <v>13998.4</v>
      </c>
      <c r="F117" s="218">
        <f t="shared" si="1"/>
        <v>16798.079999999998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288">
        <f>'22декРФ'!E119*1.04</f>
        <v>1702.48</v>
      </c>
      <c r="F118" s="218">
        <f t="shared" si="1"/>
        <v>2042.9759999999999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288">
        <f>'22декРФ'!E120*1.04</f>
        <v>2083.12</v>
      </c>
      <c r="F119" s="218">
        <f t="shared" si="1"/>
        <v>2499.7439999999997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288">
        <f>'22декРФ'!E121*1.04</f>
        <v>2761.2000000000003</v>
      </c>
      <c r="F120" s="218">
        <f t="shared" si="1"/>
        <v>3313.44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288">
        <f>'22декРФ'!E122*1.04</f>
        <v>7118.8</v>
      </c>
      <c r="F121" s="218">
        <f t="shared" si="1"/>
        <v>8542.56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288">
        <f>'22декРФ'!E123*1.04</f>
        <v>4983.68</v>
      </c>
      <c r="F122" s="218">
        <f t="shared" si="1"/>
        <v>5980.416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280">
        <f>'22декРФ'!E124*1.04</f>
        <v>908.96</v>
      </c>
      <c r="F123" s="220">
        <f t="shared" si="1"/>
        <v>1090.752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288">
        <f>'22декРФ'!E125*1.04</f>
        <v>7547.280000000001</v>
      </c>
      <c r="F124" s="336">
        <f t="shared" si="1"/>
        <v>9056.736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288">
        <f>'22декРФ'!E126*1.04</f>
        <v>9323.6</v>
      </c>
      <c r="F125" s="218">
        <f t="shared" si="1"/>
        <v>11188.32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288">
        <f>'22декРФ'!E127*1.04</f>
        <v>7666.88</v>
      </c>
      <c r="F126" s="218">
        <f t="shared" si="1"/>
        <v>9200.256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288">
        <f>'22декРФ'!E128*1.04</f>
        <v>5874.96</v>
      </c>
      <c r="F127" s="218">
        <f t="shared" si="1"/>
        <v>7049.952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288">
        <f>'22декРФ'!E129*1.04</f>
        <v>7733.4400000000005</v>
      </c>
      <c r="F128" s="218">
        <f t="shared" si="1"/>
        <v>9280.128</v>
      </c>
    </row>
    <row r="129" spans="1:6" ht="15">
      <c r="A129" s="267">
        <v>49</v>
      </c>
      <c r="B129" s="242" t="s">
        <v>120</v>
      </c>
      <c r="C129" s="242"/>
      <c r="D129" s="242"/>
      <c r="E129" s="242"/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288">
        <f>'22декРФ'!E131*1.04</f>
        <v>3927.04</v>
      </c>
      <c r="F130" s="218">
        <f t="shared" si="1"/>
        <v>4712.447999999999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288">
        <f>'22декРФ'!E132*1.04</f>
        <v>5394.4800000000005</v>
      </c>
      <c r="F131" s="218">
        <f t="shared" si="1"/>
        <v>6473.376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288">
        <f>'22декРФ'!E133*1.04</f>
        <v>12032.800000000001</v>
      </c>
      <c r="F132" s="218">
        <f t="shared" si="1"/>
        <v>14439.36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288">
        <f>'22декРФ'!E134*1.04</f>
        <v>8094.320000000001</v>
      </c>
      <c r="F133" s="218">
        <f aca="true" t="shared" si="2" ref="F133:F142">E133*1.2</f>
        <v>9713.184000000001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288">
        <f>'22декРФ'!E135*1.04</f>
        <v>3929.1200000000003</v>
      </c>
      <c r="F134" s="218">
        <f t="shared" si="2"/>
        <v>4714.944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288">
        <f>'22декРФ'!E136*1.04</f>
        <v>7376.72</v>
      </c>
      <c r="F135" s="218">
        <f t="shared" si="2"/>
        <v>8852.064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288">
        <f>'22декРФ'!E137*1.04</f>
        <v>3382.08</v>
      </c>
      <c r="F136" s="218">
        <f t="shared" si="2"/>
        <v>4058.4959999999996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288">
        <f>'22декРФ'!E138*1.04</f>
        <v>12889.76</v>
      </c>
      <c r="F137" s="218">
        <f t="shared" si="2"/>
        <v>15467.712</v>
      </c>
    </row>
    <row r="138" spans="1:6" ht="15">
      <c r="A138" s="267">
        <v>50</v>
      </c>
      <c r="B138" s="242" t="s">
        <v>124</v>
      </c>
      <c r="C138" s="242"/>
      <c r="D138" s="242"/>
      <c r="E138" s="242"/>
      <c r="F138" s="335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288">
        <f>'22декРФ'!E140*1.04</f>
        <v>9837.36</v>
      </c>
      <c r="F139" s="218">
        <f t="shared" si="2"/>
        <v>11804.832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288">
        <f>'22декРФ'!E141*1.04</f>
        <v>3242.7200000000003</v>
      </c>
      <c r="F140" s="218">
        <f t="shared" si="2"/>
        <v>3891.264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288">
        <f>'22декРФ'!E142*1.04</f>
        <v>2998.32</v>
      </c>
      <c r="F141" s="337">
        <f t="shared" si="2"/>
        <v>3597.984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280">
        <f>'22декРФ'!E143*1.04</f>
        <v>1832.48</v>
      </c>
      <c r="F142" s="339">
        <f t="shared" si="2"/>
        <v>2198.976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5905511811023623" right="0.1968503937007874" top="0.7480314960629921" bottom="0.634375" header="0" footer="0"/>
  <pageSetup horizontalDpi="600" verticalDpi="600" orientation="portrait" paperSize="9" scale="70" r:id="rId1"/>
  <headerFooter>
    <oddHeader>&amp;L&amp;"-,полужирный"&amp;48RUB&amp;"-,обычный"&amp;11 &amp;28Прайс-лист от 22 декабря 2011г.&amp;R&amp;14УТВЕРЖДАЮ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="90" zoomScalePageLayoutView="90" workbookViewId="0" topLeftCell="A61">
      <selection activeCell="F82" sqref="A1:F142"/>
    </sheetView>
  </sheetViews>
  <sheetFormatPr defaultColWidth="9.140625" defaultRowHeight="15"/>
  <cols>
    <col min="1" max="1" width="3.57421875" style="0" customWidth="1"/>
    <col min="2" max="2" width="73.421875" style="0" customWidth="1"/>
    <col min="3" max="3" width="14.28125" style="0" customWidth="1"/>
    <col min="4" max="4" width="15.7109375" style="0" customWidth="1"/>
    <col min="5" max="5" width="14.7109375" style="0" customWidth="1"/>
    <col min="6" max="6" width="15.421875" style="0" customWidth="1"/>
    <col min="7" max="7" width="10.28125" style="0" customWidth="1"/>
  </cols>
  <sheetData>
    <row r="1" spans="1:6" ht="27.75" customHeight="1">
      <c r="A1" s="486" t="s">
        <v>6</v>
      </c>
      <c r="B1" s="488" t="s">
        <v>7</v>
      </c>
      <c r="C1" s="491" t="s">
        <v>179</v>
      </c>
      <c r="D1" s="488" t="s">
        <v>8</v>
      </c>
      <c r="E1" s="491" t="s">
        <v>320</v>
      </c>
      <c r="F1" s="493"/>
    </row>
    <row r="2" spans="1:6" ht="12" customHeight="1" thickBot="1">
      <c r="A2" s="487"/>
      <c r="B2" s="489"/>
      <c r="C2" s="492"/>
      <c r="D2" s="489"/>
      <c r="E2" s="282" t="s">
        <v>11</v>
      </c>
      <c r="F2" s="283" t="s">
        <v>12</v>
      </c>
    </row>
    <row r="3" spans="1:6" ht="15">
      <c r="A3" s="267">
        <v>1</v>
      </c>
      <c r="B3" s="242" t="s">
        <v>19</v>
      </c>
      <c r="C3" s="261" t="s">
        <v>14</v>
      </c>
      <c r="D3" s="319"/>
      <c r="E3" s="266"/>
      <c r="F3" s="289">
        <f>E3*1.2</f>
        <v>0</v>
      </c>
    </row>
    <row r="4" spans="1:6" ht="28.5">
      <c r="A4" s="157"/>
      <c r="B4" s="22" t="s">
        <v>153</v>
      </c>
      <c r="C4" s="71" t="s">
        <v>14</v>
      </c>
      <c r="D4" s="50" t="s">
        <v>202</v>
      </c>
      <c r="E4" s="80">
        <f>'22декРФ'!E5*1.04*1.1</f>
        <v>15796.352</v>
      </c>
      <c r="F4" s="218">
        <f>E4*1.2</f>
        <v>18955.6224</v>
      </c>
    </row>
    <row r="5" spans="1:6" ht="15.75" thickBot="1">
      <c r="A5" s="158"/>
      <c r="B5" s="169" t="s">
        <v>20</v>
      </c>
      <c r="C5" s="195" t="s">
        <v>14</v>
      </c>
      <c r="D5" s="94" t="s">
        <v>203</v>
      </c>
      <c r="E5" s="195">
        <f>'22декРФ'!E6*1.04*1.1</f>
        <v>12577.136</v>
      </c>
      <c r="F5" s="94">
        <f aca="true" t="shared" si="0" ref="F5:F68">E5*1.2</f>
        <v>15092.5632</v>
      </c>
    </row>
    <row r="6" spans="1:6" ht="15">
      <c r="A6" s="267">
        <v>2</v>
      </c>
      <c r="B6" s="242" t="s">
        <v>13</v>
      </c>
      <c r="C6" s="261" t="s">
        <v>14</v>
      </c>
      <c r="D6" s="247"/>
      <c r="E6" s="242">
        <f>'22декРФ'!E7*1.04*1.1</f>
        <v>0</v>
      </c>
      <c r="F6" s="242">
        <f t="shared" si="0"/>
        <v>0</v>
      </c>
    </row>
    <row r="7" spans="1:6" ht="28.5">
      <c r="A7" s="157"/>
      <c r="B7" s="21" t="s">
        <v>152</v>
      </c>
      <c r="C7" s="71" t="s">
        <v>14</v>
      </c>
      <c r="D7" s="50" t="s">
        <v>201</v>
      </c>
      <c r="E7" s="71">
        <f>'22декРФ'!E8*1.04*1.1</f>
        <v>21016.424000000003</v>
      </c>
      <c r="F7" s="50">
        <f t="shared" si="0"/>
        <v>25219.708800000004</v>
      </c>
    </row>
    <row r="8" spans="1:6" ht="15">
      <c r="A8" s="157"/>
      <c r="B8" s="21" t="s">
        <v>16</v>
      </c>
      <c r="C8" s="71" t="s">
        <v>14</v>
      </c>
      <c r="D8" s="51" t="s">
        <v>204</v>
      </c>
      <c r="E8" s="71">
        <f>'22декРФ'!E9*1.04*1.1</f>
        <v>6047.184000000001</v>
      </c>
      <c r="F8" s="51">
        <f t="shared" si="0"/>
        <v>7256.6208000000015</v>
      </c>
    </row>
    <row r="9" spans="1:6" ht="15">
      <c r="A9" s="157"/>
      <c r="B9" s="21" t="s">
        <v>17</v>
      </c>
      <c r="C9" s="71" t="s">
        <v>14</v>
      </c>
      <c r="D9" s="50" t="s">
        <v>205</v>
      </c>
      <c r="E9" s="71">
        <f>'22декРФ'!E10*1.04*1.1</f>
        <v>9598.160000000002</v>
      </c>
      <c r="F9" s="50">
        <f t="shared" si="0"/>
        <v>11517.792000000001</v>
      </c>
    </row>
    <row r="10" spans="1:6" ht="15.75" thickBot="1">
      <c r="A10" s="158"/>
      <c r="B10" s="227" t="s">
        <v>18</v>
      </c>
      <c r="C10" s="195" t="s">
        <v>319</v>
      </c>
      <c r="D10" s="94" t="s">
        <v>206</v>
      </c>
      <c r="E10" s="195">
        <f>'22декРФ'!E11*1.04*1.1</f>
        <v>1670.2400000000002</v>
      </c>
      <c r="F10" s="94">
        <f t="shared" si="0"/>
        <v>2004.2880000000002</v>
      </c>
    </row>
    <row r="11" spans="1:6" ht="15">
      <c r="A11" s="160">
        <v>3</v>
      </c>
      <c r="B11" s="170" t="s">
        <v>155</v>
      </c>
      <c r="C11" s="171" t="s">
        <v>319</v>
      </c>
      <c r="D11" s="105"/>
      <c r="E11" s="80">
        <f>'22декРФ'!E12*1.04*1.1</f>
        <v>19095.648</v>
      </c>
      <c r="F11" s="218">
        <f t="shared" si="0"/>
        <v>22914.7776</v>
      </c>
    </row>
    <row r="12" spans="1:6" ht="15">
      <c r="A12" s="157">
        <v>4</v>
      </c>
      <c r="B12" s="21" t="s">
        <v>178</v>
      </c>
      <c r="C12" s="71" t="s">
        <v>319</v>
      </c>
      <c r="D12" s="51"/>
      <c r="E12" s="80">
        <f>'22декРФ'!E13*1.04*1.1</f>
        <v>21407.672000000002</v>
      </c>
      <c r="F12" s="218">
        <f t="shared" si="0"/>
        <v>25689.206400000003</v>
      </c>
    </row>
    <row r="13" spans="1:6" ht="15">
      <c r="A13" s="157">
        <v>5</v>
      </c>
      <c r="B13" s="21" t="s">
        <v>28</v>
      </c>
      <c r="C13" s="71" t="s">
        <v>319</v>
      </c>
      <c r="D13" s="50" t="s">
        <v>213</v>
      </c>
      <c r="E13" s="80">
        <f>'22декРФ'!E14*1.04*1.1</f>
        <v>23545.808000000005</v>
      </c>
      <c r="F13" s="218">
        <f t="shared" si="0"/>
        <v>28254.969600000004</v>
      </c>
    </row>
    <row r="14" spans="1:6" ht="15">
      <c r="A14" s="157">
        <v>6</v>
      </c>
      <c r="B14" s="21" t="s">
        <v>29</v>
      </c>
      <c r="C14" s="71" t="s">
        <v>319</v>
      </c>
      <c r="D14" s="51" t="s">
        <v>214</v>
      </c>
      <c r="E14" s="80">
        <f>'22декРФ'!E15*1.04*1.1</f>
        <v>21578.128</v>
      </c>
      <c r="F14" s="218">
        <f t="shared" si="0"/>
        <v>25893.7536</v>
      </c>
    </row>
    <row r="15" spans="1:6" ht="15">
      <c r="A15" s="157">
        <v>7</v>
      </c>
      <c r="B15" s="21" t="s">
        <v>26</v>
      </c>
      <c r="C15" s="71" t="s">
        <v>319</v>
      </c>
      <c r="D15" s="50" t="s">
        <v>215</v>
      </c>
      <c r="E15" s="80">
        <f>'22декРФ'!E16*1.04*1.1</f>
        <v>21477.456000000002</v>
      </c>
      <c r="F15" s="218">
        <f t="shared" si="0"/>
        <v>25772.947200000002</v>
      </c>
    </row>
    <row r="16" spans="1:6" ht="15">
      <c r="A16" s="157">
        <v>8</v>
      </c>
      <c r="B16" s="21" t="s">
        <v>27</v>
      </c>
      <c r="C16" s="71" t="s">
        <v>319</v>
      </c>
      <c r="D16" s="51" t="s">
        <v>216</v>
      </c>
      <c r="E16" s="80">
        <f>'22декРФ'!E17*1.04*1.1</f>
        <v>1943.6560000000002</v>
      </c>
      <c r="F16" s="218">
        <f t="shared" si="0"/>
        <v>2332.3872</v>
      </c>
    </row>
    <row r="17" spans="1:6" ht="15">
      <c r="A17" s="157">
        <v>9</v>
      </c>
      <c r="B17" s="21" t="s">
        <v>23</v>
      </c>
      <c r="C17" s="71" t="s">
        <v>319</v>
      </c>
      <c r="D17" s="50" t="s">
        <v>219</v>
      </c>
      <c r="E17" s="80">
        <f>'22декРФ'!E18*1.04*1.1</f>
        <v>19989.112000000005</v>
      </c>
      <c r="F17" s="218">
        <f t="shared" si="0"/>
        <v>23986.934400000006</v>
      </c>
    </row>
    <row r="18" spans="1:6" ht="15">
      <c r="A18" s="157">
        <v>10</v>
      </c>
      <c r="B18" s="21" t="s">
        <v>25</v>
      </c>
      <c r="C18" s="71" t="s">
        <v>319</v>
      </c>
      <c r="D18" s="51" t="s">
        <v>220</v>
      </c>
      <c r="E18" s="80">
        <f>'22декРФ'!E19*1.04*1.1</f>
        <v>22027.72</v>
      </c>
      <c r="F18" s="218">
        <f t="shared" si="0"/>
        <v>26433.264</v>
      </c>
    </row>
    <row r="19" spans="1:6" ht="15">
      <c r="A19" s="157">
        <v>11</v>
      </c>
      <c r="B19" s="21" t="s">
        <v>21</v>
      </c>
      <c r="C19" s="71" t="s">
        <v>319</v>
      </c>
      <c r="D19" s="50" t="s">
        <v>221</v>
      </c>
      <c r="E19" s="80">
        <f>'22декРФ'!E20*1.04*1.1</f>
        <v>17402.528000000002</v>
      </c>
      <c r="F19" s="218">
        <f t="shared" si="0"/>
        <v>20883.033600000002</v>
      </c>
    </row>
    <row r="20" spans="1:6" ht="15">
      <c r="A20" s="157">
        <v>12</v>
      </c>
      <c r="B20" s="21" t="s">
        <v>30</v>
      </c>
      <c r="C20" s="71" t="s">
        <v>319</v>
      </c>
      <c r="D20" s="51" t="s">
        <v>217</v>
      </c>
      <c r="E20" s="80">
        <f>'22декРФ'!E21*1.04*1.1</f>
        <v>24695.528000000002</v>
      </c>
      <c r="F20" s="218">
        <f t="shared" si="0"/>
        <v>29634.6336</v>
      </c>
    </row>
    <row r="21" spans="1:6" ht="15">
      <c r="A21" s="157">
        <v>13</v>
      </c>
      <c r="B21" s="21" t="s">
        <v>22</v>
      </c>
      <c r="C21" s="71" t="s">
        <v>319</v>
      </c>
      <c r="D21" s="50" t="s">
        <v>222</v>
      </c>
      <c r="E21" s="80">
        <f>'22декРФ'!E22*1.04*1.1</f>
        <v>9181.744000000002</v>
      </c>
      <c r="F21" s="218">
        <f t="shared" si="0"/>
        <v>11018.092800000002</v>
      </c>
    </row>
    <row r="22" spans="1:6" ht="15">
      <c r="A22" s="157">
        <v>14</v>
      </c>
      <c r="B22" s="21" t="s">
        <v>24</v>
      </c>
      <c r="C22" s="71" t="s">
        <v>319</v>
      </c>
      <c r="D22" s="51" t="s">
        <v>223</v>
      </c>
      <c r="E22" s="80">
        <f>'22декРФ'!E23*1.04*1.1</f>
        <v>9181.744000000002</v>
      </c>
      <c r="F22" s="218">
        <f t="shared" si="0"/>
        <v>11018.092800000002</v>
      </c>
    </row>
    <row r="23" spans="1:6" ht="15">
      <c r="A23" s="157">
        <v>15</v>
      </c>
      <c r="B23" s="21" t="s">
        <v>37</v>
      </c>
      <c r="C23" s="71" t="s">
        <v>14</v>
      </c>
      <c r="D23" s="50" t="s">
        <v>224</v>
      </c>
      <c r="E23" s="80">
        <f>'22декРФ'!E24*1.04*1.1</f>
        <v>25669.072000000004</v>
      </c>
      <c r="F23" s="218">
        <f t="shared" si="0"/>
        <v>30802.886400000003</v>
      </c>
    </row>
    <row r="24" spans="1:6" ht="15">
      <c r="A24" s="157">
        <v>16</v>
      </c>
      <c r="B24" s="21" t="s">
        <v>31</v>
      </c>
      <c r="C24" s="71" t="s">
        <v>319</v>
      </c>
      <c r="D24" s="51" t="s">
        <v>218</v>
      </c>
      <c r="E24" s="80">
        <f>'22декРФ'!E25*1.04*1.1</f>
        <v>15498.912000000002</v>
      </c>
      <c r="F24" s="218">
        <f t="shared" si="0"/>
        <v>18598.6944</v>
      </c>
    </row>
    <row r="25" spans="1:6" ht="15">
      <c r="A25" s="157">
        <v>17</v>
      </c>
      <c r="B25" s="21" t="s">
        <v>34</v>
      </c>
      <c r="C25" s="71" t="s">
        <v>319</v>
      </c>
      <c r="D25" s="50" t="s">
        <v>225</v>
      </c>
      <c r="E25" s="80">
        <f>'22декРФ'!E26*1.04*1.1</f>
        <v>12342.616</v>
      </c>
      <c r="F25" s="218">
        <f t="shared" si="0"/>
        <v>14811.1392</v>
      </c>
    </row>
    <row r="26" spans="1:6" ht="15">
      <c r="A26" s="157">
        <v>18</v>
      </c>
      <c r="B26" s="21" t="s">
        <v>35</v>
      </c>
      <c r="C26" s="71" t="s">
        <v>319</v>
      </c>
      <c r="D26" s="51" t="s">
        <v>227</v>
      </c>
      <c r="E26" s="80">
        <f>'22декРФ'!E27*1.04*1.1</f>
        <v>12342.616</v>
      </c>
      <c r="F26" s="218">
        <f t="shared" si="0"/>
        <v>14811.1392</v>
      </c>
    </row>
    <row r="27" spans="1:6" ht="15">
      <c r="A27" s="157">
        <v>19</v>
      </c>
      <c r="B27" s="21" t="s">
        <v>36</v>
      </c>
      <c r="C27" s="71" t="s">
        <v>319</v>
      </c>
      <c r="D27" s="50" t="s">
        <v>228</v>
      </c>
      <c r="E27" s="80">
        <f>'22декРФ'!E28*1.04*1.1</f>
        <v>12342.616</v>
      </c>
      <c r="F27" s="218">
        <f t="shared" si="0"/>
        <v>14811.1392</v>
      </c>
    </row>
    <row r="28" spans="1:6" ht="15">
      <c r="A28" s="157">
        <v>20</v>
      </c>
      <c r="B28" s="21" t="s">
        <v>32</v>
      </c>
      <c r="C28" s="71" t="s">
        <v>319</v>
      </c>
      <c r="D28" s="51" t="s">
        <v>233</v>
      </c>
      <c r="E28" s="80">
        <f>'22декРФ'!E29*1.04*1.1</f>
        <v>6318.312000000001</v>
      </c>
      <c r="F28" s="218">
        <f t="shared" si="0"/>
        <v>7581.974400000001</v>
      </c>
    </row>
    <row r="29" spans="1:6" ht="15">
      <c r="A29" s="157">
        <v>21</v>
      </c>
      <c r="B29" s="21" t="s">
        <v>33</v>
      </c>
      <c r="C29" s="71" t="s">
        <v>319</v>
      </c>
      <c r="D29" s="50" t="s">
        <v>232</v>
      </c>
      <c r="E29" s="80">
        <f>'22декРФ'!E30*1.04*1.1</f>
        <v>6318.312000000001</v>
      </c>
      <c r="F29" s="218">
        <f t="shared" si="0"/>
        <v>7581.974400000001</v>
      </c>
    </row>
    <row r="30" spans="1:6" ht="15">
      <c r="A30" s="157">
        <v>22</v>
      </c>
      <c r="B30" s="21" t="s">
        <v>188</v>
      </c>
      <c r="C30" s="71" t="s">
        <v>14</v>
      </c>
      <c r="D30" s="51" t="s">
        <v>229</v>
      </c>
      <c r="E30" s="80">
        <f>'22декРФ'!E31*1.04*1.1</f>
        <v>19699.68</v>
      </c>
      <c r="F30" s="218">
        <f t="shared" si="0"/>
        <v>23639.615999999998</v>
      </c>
    </row>
    <row r="31" spans="1:6" ht="15">
      <c r="A31" s="157">
        <v>23</v>
      </c>
      <c r="B31" s="21" t="s">
        <v>189</v>
      </c>
      <c r="C31" s="71" t="s">
        <v>14</v>
      </c>
      <c r="D31" s="50" t="s">
        <v>230</v>
      </c>
      <c r="E31" s="80">
        <f>'22декРФ'!E32*1.04*1.1</f>
        <v>21621.600000000002</v>
      </c>
      <c r="F31" s="218">
        <f t="shared" si="0"/>
        <v>25945.920000000002</v>
      </c>
    </row>
    <row r="32" spans="1:6" ht="15">
      <c r="A32" s="157">
        <v>24</v>
      </c>
      <c r="B32" s="21" t="s">
        <v>190</v>
      </c>
      <c r="C32" s="71" t="s">
        <v>319</v>
      </c>
      <c r="D32" s="51"/>
      <c r="E32" s="80">
        <f>'22декРФ'!E33*1.04*1.1</f>
        <v>9261.824</v>
      </c>
      <c r="F32" s="218">
        <f t="shared" si="0"/>
        <v>11114.1888</v>
      </c>
    </row>
    <row r="33" spans="1:6" ht="15">
      <c r="A33" s="157"/>
      <c r="B33" s="21" t="s">
        <v>192</v>
      </c>
      <c r="C33" s="71" t="s">
        <v>319</v>
      </c>
      <c r="D33" s="50"/>
      <c r="E33" s="80">
        <f>'22декРФ'!E34*1.04*1.1</f>
        <v>9948.224</v>
      </c>
      <c r="F33" s="218">
        <f t="shared" si="0"/>
        <v>11937.8688</v>
      </c>
    </row>
    <row r="34" spans="1:6" ht="15">
      <c r="A34" s="157">
        <v>25</v>
      </c>
      <c r="B34" s="21" t="s">
        <v>162</v>
      </c>
      <c r="C34" s="71" t="s">
        <v>14</v>
      </c>
      <c r="D34" s="51" t="s">
        <v>231</v>
      </c>
      <c r="E34" s="80">
        <f>'22декРФ'!E35*1.04*1.1</f>
        <v>20775.040000000005</v>
      </c>
      <c r="F34" s="218">
        <f t="shared" si="0"/>
        <v>24930.048000000006</v>
      </c>
    </row>
    <row r="35" spans="1:6" ht="15">
      <c r="A35" s="157">
        <v>26</v>
      </c>
      <c r="B35" s="21" t="s">
        <v>126</v>
      </c>
      <c r="C35" s="71" t="s">
        <v>319</v>
      </c>
      <c r="D35" s="50" t="s">
        <v>207</v>
      </c>
      <c r="E35" s="80">
        <f>'22декРФ'!E36*1.04*1.1</f>
        <v>12872.288</v>
      </c>
      <c r="F35" s="218">
        <f t="shared" si="0"/>
        <v>15446.7456</v>
      </c>
    </row>
    <row r="36" spans="1:6" ht="15">
      <c r="A36" s="157">
        <v>27</v>
      </c>
      <c r="B36" s="21" t="s">
        <v>127</v>
      </c>
      <c r="C36" s="71" t="s">
        <v>14</v>
      </c>
      <c r="D36" s="51" t="s">
        <v>208</v>
      </c>
      <c r="E36" s="80">
        <f>'22декРФ'!E37*1.04*1.1</f>
        <v>19116.24</v>
      </c>
      <c r="F36" s="218">
        <f t="shared" si="0"/>
        <v>22939.488</v>
      </c>
    </row>
    <row r="37" spans="1:6" ht="15">
      <c r="A37" s="157">
        <v>28</v>
      </c>
      <c r="B37" s="21" t="s">
        <v>128</v>
      </c>
      <c r="C37" s="71" t="s">
        <v>14</v>
      </c>
      <c r="D37" s="50" t="s">
        <v>209</v>
      </c>
      <c r="E37" s="80">
        <f>'22декРФ'!E38*1.04*1.1</f>
        <v>1258.4</v>
      </c>
      <c r="F37" s="218">
        <f t="shared" si="0"/>
        <v>1510.0800000000002</v>
      </c>
    </row>
    <row r="38" spans="1:6" ht="15">
      <c r="A38" s="157">
        <v>29</v>
      </c>
      <c r="B38" s="21" t="s">
        <v>142</v>
      </c>
      <c r="C38" s="71" t="s">
        <v>319</v>
      </c>
      <c r="D38" s="51" t="s">
        <v>210</v>
      </c>
      <c r="E38" s="80">
        <f>'22декРФ'!E39*1.04*1.1</f>
        <v>24407.240000000005</v>
      </c>
      <c r="F38" s="218">
        <f t="shared" si="0"/>
        <v>29288.688000000006</v>
      </c>
    </row>
    <row r="39" spans="1:6" ht="15">
      <c r="A39" s="157">
        <v>30</v>
      </c>
      <c r="B39" s="21" t="s">
        <v>143</v>
      </c>
      <c r="C39" s="71" t="s">
        <v>319</v>
      </c>
      <c r="D39" s="50" t="s">
        <v>211</v>
      </c>
      <c r="E39" s="80">
        <f>'22декРФ'!E40*1.04*1.1</f>
        <v>20416.968000000004</v>
      </c>
      <c r="F39" s="218">
        <f t="shared" si="0"/>
        <v>24500.361600000004</v>
      </c>
    </row>
    <row r="40" spans="1:6" ht="15.75" thickBot="1">
      <c r="A40" s="158">
        <v>31</v>
      </c>
      <c r="B40" s="227" t="s">
        <v>166</v>
      </c>
      <c r="C40" s="195" t="s">
        <v>319</v>
      </c>
      <c r="D40" s="94" t="s">
        <v>212</v>
      </c>
      <c r="E40" s="80">
        <f>'22декРФ'!E41*1.04*1.1</f>
        <v>36116.08000000001</v>
      </c>
      <c r="F40" s="218">
        <f t="shared" si="0"/>
        <v>43339.29600000001</v>
      </c>
    </row>
    <row r="41" spans="1:6" ht="15">
      <c r="A41" s="267">
        <v>32</v>
      </c>
      <c r="B41" s="242" t="s">
        <v>38</v>
      </c>
      <c r="C41" s="261" t="s">
        <v>319</v>
      </c>
      <c r="D41" s="251"/>
      <c r="E41" s="242">
        <f>'22декРФ'!E42*1.04*1.1</f>
        <v>0</v>
      </c>
      <c r="F41" s="242">
        <f t="shared" si="0"/>
        <v>0</v>
      </c>
    </row>
    <row r="42" spans="1:6" ht="15">
      <c r="A42" s="157"/>
      <c r="B42" s="21" t="s">
        <v>39</v>
      </c>
      <c r="C42" s="71" t="s">
        <v>319</v>
      </c>
      <c r="D42" s="51" t="s">
        <v>234</v>
      </c>
      <c r="E42" s="80">
        <f>'22декРФ'!E43*1.04*1.1</f>
        <v>14831.960000000001</v>
      </c>
      <c r="F42" s="218">
        <f t="shared" si="0"/>
        <v>17798.352</v>
      </c>
    </row>
    <row r="43" spans="1:6" ht="15">
      <c r="A43" s="157"/>
      <c r="B43" s="21" t="s">
        <v>150</v>
      </c>
      <c r="C43" s="71" t="s">
        <v>319</v>
      </c>
      <c r="D43" s="50" t="s">
        <v>235</v>
      </c>
      <c r="E43" s="80">
        <f>'22декРФ'!E44*1.04*1.1</f>
        <v>7879.872000000001</v>
      </c>
      <c r="F43" s="218">
        <f t="shared" si="0"/>
        <v>9455.8464</v>
      </c>
    </row>
    <row r="44" spans="1:6" ht="15">
      <c r="A44" s="157"/>
      <c r="B44" s="21" t="s">
        <v>41</v>
      </c>
      <c r="C44" s="71" t="s">
        <v>319</v>
      </c>
      <c r="D44" s="51" t="s">
        <v>318</v>
      </c>
      <c r="E44" s="80">
        <f>'22декРФ'!E45*1.04*1.1</f>
        <v>6017.440000000001</v>
      </c>
      <c r="F44" s="218">
        <f t="shared" si="0"/>
        <v>7220.928000000002</v>
      </c>
    </row>
    <row r="45" spans="1:6" ht="15">
      <c r="A45" s="157"/>
      <c r="B45" s="21" t="s">
        <v>163</v>
      </c>
      <c r="C45" s="71" t="s">
        <v>319</v>
      </c>
      <c r="D45" s="51" t="s">
        <v>236</v>
      </c>
      <c r="E45" s="80">
        <f>'22декРФ'!E46*1.04*1.1</f>
        <v>8948.368</v>
      </c>
      <c r="F45" s="218">
        <f t="shared" si="0"/>
        <v>10738.0416</v>
      </c>
    </row>
    <row r="46" spans="1:6" ht="15">
      <c r="A46" s="157"/>
      <c r="B46" s="21" t="s">
        <v>42</v>
      </c>
      <c r="C46" s="71" t="s">
        <v>319</v>
      </c>
      <c r="D46" s="50" t="s">
        <v>237</v>
      </c>
      <c r="E46" s="80">
        <f>'22декРФ'!E47*1.04*1.1</f>
        <v>1227.5120000000002</v>
      </c>
      <c r="F46" s="218">
        <f t="shared" si="0"/>
        <v>1473.0144000000003</v>
      </c>
    </row>
    <row r="47" spans="1:6" ht="15">
      <c r="A47" s="157"/>
      <c r="B47" s="21" t="s">
        <v>43</v>
      </c>
      <c r="C47" s="71" t="s">
        <v>319</v>
      </c>
      <c r="D47" s="51" t="s">
        <v>238</v>
      </c>
      <c r="E47" s="80">
        <f>'22декРФ'!E48*1.04*1.1</f>
        <v>11661.936000000002</v>
      </c>
      <c r="F47" s="218">
        <f t="shared" si="0"/>
        <v>13994.3232</v>
      </c>
    </row>
    <row r="48" spans="1:6" ht="15">
      <c r="A48" s="157"/>
      <c r="B48" s="21" t="s">
        <v>170</v>
      </c>
      <c r="C48" s="71" t="s">
        <v>319</v>
      </c>
      <c r="D48" s="50" t="s">
        <v>239</v>
      </c>
      <c r="E48" s="80">
        <f>'22декРФ'!E49*1.04*1.1</f>
        <v>7985.120000000001</v>
      </c>
      <c r="F48" s="218">
        <f t="shared" si="0"/>
        <v>9582.144</v>
      </c>
    </row>
    <row r="49" spans="1:6" ht="15.75" thickBot="1">
      <c r="A49" s="158"/>
      <c r="B49" s="227" t="s">
        <v>40</v>
      </c>
      <c r="C49" s="195" t="s">
        <v>319</v>
      </c>
      <c r="D49" s="94" t="s">
        <v>240</v>
      </c>
      <c r="E49" s="80">
        <f>'22декРФ'!E50*1.04*1.1</f>
        <v>3253.5360000000005</v>
      </c>
      <c r="F49" s="218">
        <f t="shared" si="0"/>
        <v>3904.2432000000003</v>
      </c>
    </row>
    <row r="50" spans="1:6" ht="15">
      <c r="A50" s="267">
        <v>33</v>
      </c>
      <c r="B50" s="242" t="s">
        <v>47</v>
      </c>
      <c r="C50" s="261"/>
      <c r="D50" s="251"/>
      <c r="E50" s="242">
        <f>'22декРФ'!E51*1.04*1.1</f>
        <v>0</v>
      </c>
      <c r="F50" s="242">
        <f t="shared" si="0"/>
        <v>0</v>
      </c>
    </row>
    <row r="51" spans="1:6" ht="15">
      <c r="A51" s="157"/>
      <c r="B51" s="21" t="s">
        <v>49</v>
      </c>
      <c r="C51" s="71" t="s">
        <v>50</v>
      </c>
      <c r="D51" s="51" t="s">
        <v>282</v>
      </c>
      <c r="E51" s="80">
        <f>'22декРФ'!E52*1.04*1.1</f>
        <v>29647.904000000002</v>
      </c>
      <c r="F51" s="218">
        <f t="shared" si="0"/>
        <v>35577.4848</v>
      </c>
    </row>
    <row r="52" spans="1:6" ht="15">
      <c r="A52" s="157"/>
      <c r="B52" s="21" t="s">
        <v>48</v>
      </c>
      <c r="C52" s="71" t="s">
        <v>14</v>
      </c>
      <c r="D52" s="50" t="s">
        <v>283</v>
      </c>
      <c r="E52" s="80">
        <f>'22декРФ'!E53*1.04*1.1</f>
        <v>15225.496000000001</v>
      </c>
      <c r="F52" s="218">
        <f t="shared" si="0"/>
        <v>18270.5952</v>
      </c>
    </row>
    <row r="53" spans="1:6" ht="15">
      <c r="A53" s="157"/>
      <c r="B53" s="21" t="s">
        <v>53</v>
      </c>
      <c r="C53" s="71" t="s">
        <v>50</v>
      </c>
      <c r="D53" s="51" t="s">
        <v>287</v>
      </c>
      <c r="E53" s="80">
        <f>'22декРФ'!E54*1.04*1.1</f>
        <v>13928.2</v>
      </c>
      <c r="F53" s="218">
        <f t="shared" si="0"/>
        <v>16713.84</v>
      </c>
    </row>
    <row r="54" spans="1:6" ht="15">
      <c r="A54" s="157"/>
      <c r="B54" s="21" t="s">
        <v>51</v>
      </c>
      <c r="C54" s="71" t="s">
        <v>319</v>
      </c>
      <c r="D54" s="50" t="s">
        <v>284</v>
      </c>
      <c r="E54" s="80">
        <f>'22декРФ'!E55*1.04*1.1</f>
        <v>7879.872000000001</v>
      </c>
      <c r="F54" s="218">
        <f t="shared" si="0"/>
        <v>9455.8464</v>
      </c>
    </row>
    <row r="55" spans="1:6" ht="15">
      <c r="A55" s="157"/>
      <c r="B55" s="21" t="s">
        <v>171</v>
      </c>
      <c r="C55" s="71" t="s">
        <v>319</v>
      </c>
      <c r="D55" s="51" t="s">
        <v>285</v>
      </c>
      <c r="E55" s="80">
        <f>'22декРФ'!E56*1.04*1.1</f>
        <v>7985.120000000001</v>
      </c>
      <c r="F55" s="218">
        <f t="shared" si="0"/>
        <v>9582.144</v>
      </c>
    </row>
    <row r="56" spans="1:6" ht="15">
      <c r="A56" s="157"/>
      <c r="B56" s="21" t="s">
        <v>52</v>
      </c>
      <c r="C56" s="71" t="s">
        <v>319</v>
      </c>
      <c r="D56" s="50" t="s">
        <v>286</v>
      </c>
      <c r="E56" s="80">
        <f>'22декРФ'!E57*1.04*1.1</f>
        <v>8522.800000000001</v>
      </c>
      <c r="F56" s="218">
        <f t="shared" si="0"/>
        <v>10227.36</v>
      </c>
    </row>
    <row r="57" spans="1:6" ht="15">
      <c r="A57" s="157"/>
      <c r="B57" s="21" t="s">
        <v>54</v>
      </c>
      <c r="C57" s="71" t="s">
        <v>319</v>
      </c>
      <c r="D57" s="51" t="s">
        <v>288</v>
      </c>
      <c r="E57" s="80">
        <f>'22декРФ'!E58*1.04*1.1</f>
        <v>1227.5120000000002</v>
      </c>
      <c r="F57" s="218">
        <f t="shared" si="0"/>
        <v>1473.0144000000003</v>
      </c>
    </row>
    <row r="58" spans="1:6" ht="15.75" thickBot="1">
      <c r="A58" s="158"/>
      <c r="B58" s="227" t="s">
        <v>172</v>
      </c>
      <c r="C58" s="195" t="s">
        <v>319</v>
      </c>
      <c r="D58" s="109" t="s">
        <v>216</v>
      </c>
      <c r="E58" s="80">
        <f>'22декРФ'!E59*1.04*1.1</f>
        <v>1943.6560000000002</v>
      </c>
      <c r="F58" s="218">
        <f t="shared" si="0"/>
        <v>2332.3872</v>
      </c>
    </row>
    <row r="59" spans="1:6" ht="15">
      <c r="A59" s="267">
        <v>34</v>
      </c>
      <c r="B59" s="242" t="s">
        <v>55</v>
      </c>
      <c r="C59" s="261"/>
      <c r="D59" s="247"/>
      <c r="E59" s="242">
        <f>'22декРФ'!E60*1.04*1.1</f>
        <v>0</v>
      </c>
      <c r="F59" s="242">
        <f t="shared" si="0"/>
        <v>0</v>
      </c>
    </row>
    <row r="60" spans="1:6" ht="15">
      <c r="A60" s="157"/>
      <c r="B60" s="21" t="s">
        <v>59</v>
      </c>
      <c r="C60" s="71" t="s">
        <v>14</v>
      </c>
      <c r="D60" s="50" t="s">
        <v>289</v>
      </c>
      <c r="E60" s="80">
        <f>'22декРФ'!E61*1.04*1.1</f>
        <v>24664.640000000003</v>
      </c>
      <c r="F60" s="218">
        <f t="shared" si="0"/>
        <v>29597.568000000003</v>
      </c>
    </row>
    <row r="61" spans="1:6" ht="15">
      <c r="A61" s="157"/>
      <c r="B61" s="21" t="s">
        <v>56</v>
      </c>
      <c r="C61" s="71" t="s">
        <v>14</v>
      </c>
      <c r="D61" s="51" t="s">
        <v>290</v>
      </c>
      <c r="E61" s="80">
        <f>'22декРФ'!E62*1.04*1.1</f>
        <v>12029.160000000002</v>
      </c>
      <c r="F61" s="218">
        <f t="shared" si="0"/>
        <v>14434.992000000002</v>
      </c>
    </row>
    <row r="62" spans="1:6" ht="15">
      <c r="A62" s="157"/>
      <c r="B62" s="21" t="s">
        <v>57</v>
      </c>
      <c r="C62" s="71" t="s">
        <v>14</v>
      </c>
      <c r="D62" s="50" t="s">
        <v>291</v>
      </c>
      <c r="E62" s="80">
        <f>'22декРФ'!E63*1.04*1.1</f>
        <v>11617.320000000002</v>
      </c>
      <c r="F62" s="218">
        <f t="shared" si="0"/>
        <v>13940.784000000001</v>
      </c>
    </row>
    <row r="63" spans="1:6" ht="15.75" thickBot="1">
      <c r="A63" s="158"/>
      <c r="B63" s="227" t="s">
        <v>58</v>
      </c>
      <c r="C63" s="195" t="s">
        <v>14</v>
      </c>
      <c r="D63" s="94" t="s">
        <v>292</v>
      </c>
      <c r="E63" s="80">
        <f>'22декРФ'!E64*1.04*1.1</f>
        <v>2142.7120000000004</v>
      </c>
      <c r="F63" s="218">
        <f t="shared" si="0"/>
        <v>2571.2544000000003</v>
      </c>
    </row>
    <row r="64" spans="1:6" ht="15">
      <c r="A64" s="267">
        <v>35</v>
      </c>
      <c r="B64" s="242" t="s">
        <v>60</v>
      </c>
      <c r="C64" s="261" t="s">
        <v>14</v>
      </c>
      <c r="D64" s="251"/>
      <c r="E64" s="242">
        <f>'22декРФ'!E65*1.04*1.1</f>
        <v>0</v>
      </c>
      <c r="F64" s="242">
        <f t="shared" si="0"/>
        <v>0</v>
      </c>
    </row>
    <row r="65" spans="1:6" ht="15">
      <c r="A65" s="157"/>
      <c r="B65" s="21" t="s">
        <v>61</v>
      </c>
      <c r="C65" s="71" t="s">
        <v>14</v>
      </c>
      <c r="D65" s="51" t="s">
        <v>241</v>
      </c>
      <c r="E65" s="80">
        <f>'22декРФ'!E66*1.04*1.1</f>
        <v>4667.52</v>
      </c>
      <c r="F65" s="218">
        <f t="shared" si="0"/>
        <v>5601.024</v>
      </c>
    </row>
    <row r="66" spans="1:6" ht="15">
      <c r="A66" s="157"/>
      <c r="B66" s="21" t="s">
        <v>62</v>
      </c>
      <c r="C66" s="71" t="s">
        <v>14</v>
      </c>
      <c r="D66" s="50" t="s">
        <v>242</v>
      </c>
      <c r="E66" s="80">
        <f>'22декРФ'!E67*1.04*1.1</f>
        <v>6575.712</v>
      </c>
      <c r="F66" s="218">
        <f t="shared" si="0"/>
        <v>7890.8544</v>
      </c>
    </row>
    <row r="67" spans="1:6" ht="15">
      <c r="A67" s="157"/>
      <c r="B67" s="21" t="s">
        <v>63</v>
      </c>
      <c r="C67" s="71" t="s">
        <v>14</v>
      </c>
      <c r="D67" s="51" t="s">
        <v>243</v>
      </c>
      <c r="E67" s="80">
        <f>'22декРФ'!E68*1.04*1.1</f>
        <v>4324.320000000001</v>
      </c>
      <c r="F67" s="218">
        <f t="shared" si="0"/>
        <v>5189.184</v>
      </c>
    </row>
    <row r="68" spans="1:6" ht="15">
      <c r="A68" s="157"/>
      <c r="B68" s="21" t="s">
        <v>64</v>
      </c>
      <c r="C68" s="71" t="s">
        <v>14</v>
      </c>
      <c r="D68" s="50" t="s">
        <v>244</v>
      </c>
      <c r="E68" s="80">
        <f>'22декРФ'!E69*1.04*1.1</f>
        <v>6749.6</v>
      </c>
      <c r="F68" s="218">
        <f t="shared" si="0"/>
        <v>8099.52</v>
      </c>
    </row>
    <row r="69" spans="1:6" ht="15">
      <c r="A69" s="157"/>
      <c r="B69" s="21" t="s">
        <v>68</v>
      </c>
      <c r="C69" s="71" t="s">
        <v>14</v>
      </c>
      <c r="D69" s="51" t="s">
        <v>248</v>
      </c>
      <c r="E69" s="80">
        <f>'22декРФ'!E70*1.04*1.1</f>
        <v>10040.888</v>
      </c>
      <c r="F69" s="218">
        <f aca="true" t="shared" si="1" ref="F69:F132">E69*1.2</f>
        <v>12049.0656</v>
      </c>
    </row>
    <row r="70" spans="1:6" ht="15">
      <c r="A70" s="157"/>
      <c r="B70" s="21" t="s">
        <v>69</v>
      </c>
      <c r="C70" s="71" t="s">
        <v>14</v>
      </c>
      <c r="D70" s="50" t="s">
        <v>249</v>
      </c>
      <c r="E70" s="80">
        <f>'22декРФ'!E71*1.04*1.1</f>
        <v>13932.776000000002</v>
      </c>
      <c r="F70" s="218">
        <f t="shared" si="1"/>
        <v>16719.3312</v>
      </c>
    </row>
    <row r="71" spans="1:6" ht="15">
      <c r="A71" s="157"/>
      <c r="B71" s="21" t="s">
        <v>67</v>
      </c>
      <c r="C71" s="71" t="s">
        <v>14</v>
      </c>
      <c r="D71" s="51" t="s">
        <v>247</v>
      </c>
      <c r="E71" s="80">
        <f>'22декРФ'!E72*1.04*1.1</f>
        <v>5422.56</v>
      </c>
      <c r="F71" s="218">
        <f t="shared" si="1"/>
        <v>6507.072</v>
      </c>
    </row>
    <row r="72" spans="1:6" ht="15">
      <c r="A72" s="157"/>
      <c r="B72" s="21" t="s">
        <v>66</v>
      </c>
      <c r="C72" s="71" t="s">
        <v>14</v>
      </c>
      <c r="D72" s="50" t="s">
        <v>246</v>
      </c>
      <c r="E72" s="80">
        <f>'22декРФ'!E73*1.04*1.1</f>
        <v>3689.4</v>
      </c>
      <c r="F72" s="218">
        <f t="shared" si="1"/>
        <v>4427.28</v>
      </c>
    </row>
    <row r="73" spans="1:6" ht="15">
      <c r="A73" s="157"/>
      <c r="B73" s="21" t="s">
        <v>72</v>
      </c>
      <c r="C73" s="71" t="s">
        <v>14</v>
      </c>
      <c r="D73" s="51" t="s">
        <v>252</v>
      </c>
      <c r="E73" s="80">
        <f>'22декРФ'!E74*1.04*1.1</f>
        <v>7322.744000000001</v>
      </c>
      <c r="F73" s="218">
        <f t="shared" si="1"/>
        <v>8787.292800000001</v>
      </c>
    </row>
    <row r="74" spans="1:6" ht="15">
      <c r="A74" s="157"/>
      <c r="B74" s="21" t="s">
        <v>70</v>
      </c>
      <c r="C74" s="71" t="s">
        <v>14</v>
      </c>
      <c r="D74" s="50" t="s">
        <v>250</v>
      </c>
      <c r="E74" s="80">
        <f>'22декРФ'!E75*1.04*1.1</f>
        <v>6277.128000000001</v>
      </c>
      <c r="F74" s="218">
        <f t="shared" si="1"/>
        <v>7532.5536</v>
      </c>
    </row>
    <row r="75" spans="1:6" ht="15">
      <c r="A75" s="157"/>
      <c r="B75" s="21" t="s">
        <v>71</v>
      </c>
      <c r="C75" s="71" t="s">
        <v>14</v>
      </c>
      <c r="D75" s="51" t="s">
        <v>251</v>
      </c>
      <c r="E75" s="80">
        <f>'22декРФ'!E76*1.04*1.1</f>
        <v>7125.976000000001</v>
      </c>
      <c r="F75" s="218">
        <f t="shared" si="1"/>
        <v>8551.1712</v>
      </c>
    </row>
    <row r="76" spans="1:6" ht="15">
      <c r="A76" s="157"/>
      <c r="B76" s="21" t="s">
        <v>73</v>
      </c>
      <c r="C76" s="71" t="s">
        <v>14</v>
      </c>
      <c r="D76" s="50" t="s">
        <v>253</v>
      </c>
      <c r="E76" s="80">
        <f>'22декРФ'!E77*1.04*1.1</f>
        <v>1338.48</v>
      </c>
      <c r="F76" s="218">
        <f t="shared" si="1"/>
        <v>1606.176</v>
      </c>
    </row>
    <row r="77" spans="1:6" ht="15.75" thickBot="1">
      <c r="A77" s="158"/>
      <c r="B77" s="227" t="s">
        <v>65</v>
      </c>
      <c r="C77" s="195" t="s">
        <v>319</v>
      </c>
      <c r="D77" s="94" t="s">
        <v>245</v>
      </c>
      <c r="E77" s="195">
        <f>'22декРФ'!E78*1.04*1.1</f>
        <v>999.8560000000001</v>
      </c>
      <c r="F77" s="218">
        <f t="shared" si="1"/>
        <v>1199.8272000000002</v>
      </c>
    </row>
    <row r="78" spans="1:6" ht="15">
      <c r="A78" s="160">
        <v>36</v>
      </c>
      <c r="B78" s="170" t="s">
        <v>44</v>
      </c>
      <c r="C78" s="171" t="s">
        <v>319</v>
      </c>
      <c r="D78" s="105" t="s">
        <v>301</v>
      </c>
      <c r="E78" s="80">
        <f>'22декРФ'!E79*1.04*1.1</f>
        <v>8407.256000000001</v>
      </c>
      <c r="F78" s="218">
        <f t="shared" si="1"/>
        <v>10088.7072</v>
      </c>
    </row>
    <row r="79" spans="1:6" ht="15">
      <c r="A79" s="157">
        <v>37</v>
      </c>
      <c r="B79" s="21" t="s">
        <v>45</v>
      </c>
      <c r="C79" s="71" t="s">
        <v>319</v>
      </c>
      <c r="D79" s="51" t="s">
        <v>302</v>
      </c>
      <c r="E79" s="80">
        <f>'22декРФ'!E80*1.04*1.1</f>
        <v>4145.856000000001</v>
      </c>
      <c r="F79" s="218">
        <f t="shared" si="1"/>
        <v>4975.0272</v>
      </c>
    </row>
    <row r="80" spans="1:6" ht="15.75" thickBot="1">
      <c r="A80" s="158">
        <v>38</v>
      </c>
      <c r="B80" s="227" t="s">
        <v>46</v>
      </c>
      <c r="C80" s="195" t="s">
        <v>319</v>
      </c>
      <c r="D80" s="109" t="s">
        <v>260</v>
      </c>
      <c r="E80" s="80">
        <f>'22декРФ'!E81*1.04*1.1</f>
        <v>2953.8080000000004</v>
      </c>
      <c r="F80" s="218">
        <f t="shared" si="1"/>
        <v>3544.5696000000003</v>
      </c>
    </row>
    <row r="81" spans="1:6" ht="15">
      <c r="A81" s="267">
        <v>39</v>
      </c>
      <c r="B81" s="242" t="s">
        <v>74</v>
      </c>
      <c r="C81" s="261" t="s">
        <v>319</v>
      </c>
      <c r="D81" s="247"/>
      <c r="E81" s="242">
        <f>'22декРФ'!E82*1.04*1.1</f>
        <v>0</v>
      </c>
      <c r="F81" s="242">
        <f t="shared" si="1"/>
        <v>0</v>
      </c>
    </row>
    <row r="82" spans="1:6" ht="15">
      <c r="A82" s="157"/>
      <c r="B82" s="21" t="s">
        <v>75</v>
      </c>
      <c r="C82" s="71" t="s">
        <v>319</v>
      </c>
      <c r="D82" s="50" t="s">
        <v>254</v>
      </c>
      <c r="E82" s="80">
        <f>'22декРФ'!E83*1.04*1.1</f>
        <v>6629.4800000000005</v>
      </c>
      <c r="F82" s="218">
        <f t="shared" si="1"/>
        <v>7955.376</v>
      </c>
    </row>
    <row r="83" spans="1:6" ht="15">
      <c r="A83" s="157"/>
      <c r="B83" s="21" t="s">
        <v>79</v>
      </c>
      <c r="C83" s="71" t="s">
        <v>319</v>
      </c>
      <c r="D83" s="51" t="s">
        <v>303</v>
      </c>
      <c r="E83" s="80">
        <f>'22декРФ'!E84*1.04*1.1</f>
        <v>3251.2480000000005</v>
      </c>
      <c r="F83" s="218">
        <f t="shared" si="1"/>
        <v>3901.4976000000006</v>
      </c>
    </row>
    <row r="84" spans="1:6" ht="15">
      <c r="A84" s="157"/>
      <c r="B84" s="21" t="s">
        <v>76</v>
      </c>
      <c r="C84" s="71" t="s">
        <v>319</v>
      </c>
      <c r="D84" s="50" t="s">
        <v>255</v>
      </c>
      <c r="E84" s="80">
        <f>'22декРФ'!E85*1.04*1.1</f>
        <v>4113.8240000000005</v>
      </c>
      <c r="F84" s="218">
        <f t="shared" si="1"/>
        <v>4936.5888</v>
      </c>
    </row>
    <row r="85" spans="1:6" ht="15">
      <c r="A85" s="157"/>
      <c r="B85" s="21" t="s">
        <v>77</v>
      </c>
      <c r="C85" s="71" t="s">
        <v>319</v>
      </c>
      <c r="D85" s="51" t="s">
        <v>256</v>
      </c>
      <c r="E85" s="80">
        <f>'22декРФ'!E86*1.04*1.1</f>
        <v>3240.952</v>
      </c>
      <c r="F85" s="218">
        <f t="shared" si="1"/>
        <v>3889.1424</v>
      </c>
    </row>
    <row r="86" spans="1:6" ht="15.75" thickBot="1">
      <c r="A86" s="158"/>
      <c r="B86" s="227" t="s">
        <v>78</v>
      </c>
      <c r="C86" s="195" t="s">
        <v>319</v>
      </c>
      <c r="D86" s="109" t="s">
        <v>257</v>
      </c>
      <c r="E86" s="80">
        <f>'22декРФ'!E87*1.04*1.1</f>
        <v>2529.3840000000005</v>
      </c>
      <c r="F86" s="218">
        <f t="shared" si="1"/>
        <v>3035.2608000000005</v>
      </c>
    </row>
    <row r="87" spans="1:6" ht="15">
      <c r="A87" s="267">
        <v>40</v>
      </c>
      <c r="B87" s="242" t="s">
        <v>80</v>
      </c>
      <c r="C87" s="261" t="s">
        <v>319</v>
      </c>
      <c r="D87" s="247"/>
      <c r="E87" s="242">
        <f>'22декРФ'!E88*1.04*1.1</f>
        <v>0</v>
      </c>
      <c r="F87" s="242">
        <f t="shared" si="1"/>
        <v>0</v>
      </c>
    </row>
    <row r="88" spans="1:6" ht="15">
      <c r="A88" s="157"/>
      <c r="B88" s="21" t="s">
        <v>82</v>
      </c>
      <c r="C88" s="71" t="s">
        <v>319</v>
      </c>
      <c r="D88" s="50" t="s">
        <v>264</v>
      </c>
      <c r="E88" s="80">
        <f>'22декРФ'!E89*1.04*1.1</f>
        <v>4430.712</v>
      </c>
      <c r="F88" s="218">
        <f t="shared" si="1"/>
        <v>5316.8544</v>
      </c>
    </row>
    <row r="89" spans="1:6" ht="15">
      <c r="A89" s="157"/>
      <c r="B89" s="21" t="s">
        <v>81</v>
      </c>
      <c r="C89" s="71" t="s">
        <v>319</v>
      </c>
      <c r="D89" s="51" t="s">
        <v>263</v>
      </c>
      <c r="E89" s="80">
        <f>'22декРФ'!E90*1.04*1.1</f>
        <v>4309.448</v>
      </c>
      <c r="F89" s="218">
        <f t="shared" si="1"/>
        <v>5171.3376</v>
      </c>
    </row>
    <row r="90" spans="1:6" ht="15">
      <c r="A90" s="157"/>
      <c r="B90" s="21" t="s">
        <v>83</v>
      </c>
      <c r="C90" s="71" t="s">
        <v>319</v>
      </c>
      <c r="D90" s="50" t="s">
        <v>265</v>
      </c>
      <c r="E90" s="80">
        <f>'22декРФ'!E91*1.04*1.1</f>
        <v>3298.1520000000005</v>
      </c>
      <c r="F90" s="218">
        <f t="shared" si="1"/>
        <v>3957.7824000000005</v>
      </c>
    </row>
    <row r="91" spans="1:6" ht="15">
      <c r="A91" s="157"/>
      <c r="B91" s="21" t="s">
        <v>84</v>
      </c>
      <c r="C91" s="71" t="s">
        <v>319</v>
      </c>
      <c r="D91" s="51" t="s">
        <v>266</v>
      </c>
      <c r="E91" s="80">
        <f>'22декРФ'!E92*1.04*1.1</f>
        <v>2386.3840000000005</v>
      </c>
      <c r="F91" s="218">
        <f t="shared" si="1"/>
        <v>2863.6608000000006</v>
      </c>
    </row>
    <row r="92" spans="1:6" ht="15">
      <c r="A92" s="157"/>
      <c r="B92" s="21" t="s">
        <v>85</v>
      </c>
      <c r="C92" s="71" t="s">
        <v>319</v>
      </c>
      <c r="D92" s="50" t="s">
        <v>304</v>
      </c>
      <c r="E92" s="80">
        <f>'22декРФ'!E93*1.04*1.1</f>
        <v>2015.7280000000003</v>
      </c>
      <c r="F92" s="218">
        <f t="shared" si="1"/>
        <v>2418.8736000000004</v>
      </c>
    </row>
    <row r="93" spans="1:6" ht="15.75" thickBot="1">
      <c r="A93" s="158"/>
      <c r="B93" s="227" t="s">
        <v>86</v>
      </c>
      <c r="C93" s="195" t="s">
        <v>319</v>
      </c>
      <c r="D93" s="94" t="s">
        <v>305</v>
      </c>
      <c r="E93" s="80">
        <f>'22декРФ'!E94*1.04*1.1</f>
        <v>420.9920000000001</v>
      </c>
      <c r="F93" s="218">
        <f t="shared" si="1"/>
        <v>505.19040000000007</v>
      </c>
    </row>
    <row r="94" spans="1:6" ht="15" customHeight="1">
      <c r="A94" s="267">
        <v>41</v>
      </c>
      <c r="B94" s="242" t="s">
        <v>87</v>
      </c>
      <c r="C94" s="261" t="s">
        <v>319</v>
      </c>
      <c r="D94" s="251"/>
      <c r="E94" s="242">
        <f>'22декРФ'!E95*1.04*1.1</f>
        <v>0</v>
      </c>
      <c r="F94" s="242">
        <f t="shared" si="1"/>
        <v>0</v>
      </c>
    </row>
    <row r="95" spans="1:6" ht="15">
      <c r="A95" s="157"/>
      <c r="B95" s="21" t="s">
        <v>88</v>
      </c>
      <c r="C95" s="71" t="s">
        <v>319</v>
      </c>
      <c r="D95" s="51" t="s">
        <v>258</v>
      </c>
      <c r="E95" s="80">
        <f>'22декРФ'!E96*1.04*1.1</f>
        <v>2957.2400000000002</v>
      </c>
      <c r="F95" s="218">
        <f t="shared" si="1"/>
        <v>3548.688</v>
      </c>
    </row>
    <row r="96" spans="1:6" ht="15">
      <c r="A96" s="157"/>
      <c r="B96" s="21" t="s">
        <v>89</v>
      </c>
      <c r="C96" s="71" t="s">
        <v>319</v>
      </c>
      <c r="D96" s="50" t="s">
        <v>259</v>
      </c>
      <c r="E96" s="80">
        <f>'22декРФ'!E97*1.04*1.1</f>
        <v>2906.904</v>
      </c>
      <c r="F96" s="218">
        <f t="shared" si="1"/>
        <v>3488.2848</v>
      </c>
    </row>
    <row r="97" spans="1:6" ht="15">
      <c r="A97" s="157"/>
      <c r="B97" s="21" t="s">
        <v>90</v>
      </c>
      <c r="C97" s="71" t="s">
        <v>319</v>
      </c>
      <c r="D97" s="51" t="s">
        <v>261</v>
      </c>
      <c r="E97" s="80">
        <f>'22декРФ'!E98*1.04*1.1</f>
        <v>3548.688</v>
      </c>
      <c r="F97" s="218">
        <f t="shared" si="1"/>
        <v>4258.4256</v>
      </c>
    </row>
    <row r="98" spans="1:6" ht="15">
      <c r="A98" s="157"/>
      <c r="B98" s="21" t="s">
        <v>91</v>
      </c>
      <c r="C98" s="71" t="s">
        <v>319</v>
      </c>
      <c r="D98" s="50" t="s">
        <v>262</v>
      </c>
      <c r="E98" s="80">
        <f>'22декРФ'!E99*1.04*1.1</f>
        <v>3481.1920000000005</v>
      </c>
      <c r="F98" s="218">
        <f t="shared" si="1"/>
        <v>4177.4304</v>
      </c>
    </row>
    <row r="99" spans="1:6" ht="15.75" thickBot="1">
      <c r="A99" s="158"/>
      <c r="B99" s="227" t="s">
        <v>92</v>
      </c>
      <c r="C99" s="195" t="s">
        <v>319</v>
      </c>
      <c r="D99" s="94" t="s">
        <v>260</v>
      </c>
      <c r="E99" s="80">
        <f>'22декРФ'!E100*1.04*1.1</f>
        <v>2953.8080000000004</v>
      </c>
      <c r="F99" s="218">
        <f t="shared" si="1"/>
        <v>3544.5696000000003</v>
      </c>
    </row>
    <row r="100" spans="1:6" ht="15" customHeight="1">
      <c r="A100" s="267">
        <v>42</v>
      </c>
      <c r="B100" s="242" t="s">
        <v>87</v>
      </c>
      <c r="C100" s="242"/>
      <c r="D100" s="242"/>
      <c r="E100" s="242">
        <f>'22декРФ'!E101*1.04*1.1</f>
        <v>0</v>
      </c>
      <c r="F100" s="242">
        <f t="shared" si="1"/>
        <v>0</v>
      </c>
    </row>
    <row r="101" spans="1:6" ht="15">
      <c r="A101" s="157"/>
      <c r="B101" s="21" t="s">
        <v>93</v>
      </c>
      <c r="C101" s="71" t="s">
        <v>319</v>
      </c>
      <c r="D101" s="51" t="s">
        <v>306</v>
      </c>
      <c r="E101" s="80">
        <f>'22декРФ'!E102*1.04*1.1</f>
        <v>4322.032000000001</v>
      </c>
      <c r="F101" s="218">
        <f t="shared" si="1"/>
        <v>5186.438400000001</v>
      </c>
    </row>
    <row r="102" spans="1:6" ht="15">
      <c r="A102" s="157"/>
      <c r="B102" s="21" t="s">
        <v>94</v>
      </c>
      <c r="C102" s="71" t="s">
        <v>319</v>
      </c>
      <c r="D102" s="50" t="s">
        <v>307</v>
      </c>
      <c r="E102" s="80">
        <f>'22декРФ'!E103*1.04*1.1</f>
        <v>2625.4800000000005</v>
      </c>
      <c r="F102" s="218">
        <f t="shared" si="1"/>
        <v>3150.5760000000005</v>
      </c>
    </row>
    <row r="103" spans="1:6" ht="15">
      <c r="A103" s="157"/>
      <c r="B103" s="21" t="s">
        <v>95</v>
      </c>
      <c r="C103" s="71" t="s">
        <v>319</v>
      </c>
      <c r="D103" s="51" t="s">
        <v>308</v>
      </c>
      <c r="E103" s="80">
        <f>'22декРФ'!E104*1.04*1.1</f>
        <v>8114.392000000001</v>
      </c>
      <c r="F103" s="218">
        <f t="shared" si="1"/>
        <v>9737.270400000001</v>
      </c>
    </row>
    <row r="104" spans="1:6" ht="15">
      <c r="A104" s="157"/>
      <c r="B104" s="21" t="s">
        <v>96</v>
      </c>
      <c r="C104" s="71" t="s">
        <v>319</v>
      </c>
      <c r="D104" s="50" t="s">
        <v>309</v>
      </c>
      <c r="E104" s="80">
        <f>'22декРФ'!E105*1.04*1.1</f>
        <v>4793.360000000001</v>
      </c>
      <c r="F104" s="218">
        <f t="shared" si="1"/>
        <v>5752.032</v>
      </c>
    </row>
    <row r="105" spans="1:6" ht="15">
      <c r="A105" s="157"/>
      <c r="B105" s="21" t="s">
        <v>76</v>
      </c>
      <c r="C105" s="71" t="s">
        <v>319</v>
      </c>
      <c r="D105" s="51" t="s">
        <v>255</v>
      </c>
      <c r="E105" s="80">
        <f>'22декРФ'!E106*1.04*1.1</f>
        <v>4113.8240000000005</v>
      </c>
      <c r="F105" s="218">
        <f t="shared" si="1"/>
        <v>4936.5888</v>
      </c>
    </row>
    <row r="106" spans="1:6" ht="15">
      <c r="A106" s="157"/>
      <c r="B106" s="21" t="s">
        <v>100</v>
      </c>
      <c r="C106" s="71" t="s">
        <v>319</v>
      </c>
      <c r="D106" s="50" t="s">
        <v>310</v>
      </c>
      <c r="E106" s="80">
        <f>'22декРФ'!E107*1.04*1.1</f>
        <v>5750.888000000001</v>
      </c>
      <c r="F106" s="218">
        <f t="shared" si="1"/>
        <v>6901.065600000001</v>
      </c>
    </row>
    <row r="107" spans="1:6" ht="15">
      <c r="A107" s="157"/>
      <c r="B107" s="21" t="s">
        <v>97</v>
      </c>
      <c r="C107" s="71" t="s">
        <v>319</v>
      </c>
      <c r="D107" s="51" t="s">
        <v>311</v>
      </c>
      <c r="E107" s="80">
        <f>'22декРФ'!E108*1.04*1.1</f>
        <v>1272.1280000000002</v>
      </c>
      <c r="F107" s="218">
        <f t="shared" si="1"/>
        <v>1526.5536000000002</v>
      </c>
    </row>
    <row r="108" spans="1:6" ht="15">
      <c r="A108" s="157"/>
      <c r="B108" s="21" t="s">
        <v>98</v>
      </c>
      <c r="C108" s="71" t="s">
        <v>319</v>
      </c>
      <c r="D108" s="50" t="s">
        <v>312</v>
      </c>
      <c r="E108" s="80">
        <f>'22декРФ'!E109*1.04*1.1</f>
        <v>1025.0240000000001</v>
      </c>
      <c r="F108" s="218">
        <f t="shared" si="1"/>
        <v>1230.0288</v>
      </c>
    </row>
    <row r="109" spans="1:6" ht="15.75" thickBot="1">
      <c r="A109" s="158"/>
      <c r="B109" s="227" t="s">
        <v>99</v>
      </c>
      <c r="C109" s="195" t="s">
        <v>319</v>
      </c>
      <c r="D109" s="94" t="s">
        <v>313</v>
      </c>
      <c r="E109" s="80">
        <f>'22декРФ'!E110*1.04*1.1</f>
        <v>1863.5760000000002</v>
      </c>
      <c r="F109" s="218">
        <f t="shared" si="1"/>
        <v>2236.2912</v>
      </c>
    </row>
    <row r="110" spans="1:6" ht="15">
      <c r="A110" s="267">
        <v>43</v>
      </c>
      <c r="B110" s="242" t="s">
        <v>101</v>
      </c>
      <c r="C110" s="242" t="s">
        <v>14</v>
      </c>
      <c r="D110" s="242"/>
      <c r="E110" s="242">
        <f>'22декРФ'!E111*1.04*1.1</f>
        <v>0</v>
      </c>
      <c r="F110" s="242">
        <f t="shared" si="1"/>
        <v>0</v>
      </c>
    </row>
    <row r="111" spans="1:6" ht="15">
      <c r="A111" s="157"/>
      <c r="B111" s="21" t="s">
        <v>102</v>
      </c>
      <c r="C111" s="71" t="s">
        <v>14</v>
      </c>
      <c r="D111" s="51" t="s">
        <v>267</v>
      </c>
      <c r="E111" s="80">
        <f>'22декРФ'!E112*1.04*1.1</f>
        <v>7962.240000000002</v>
      </c>
      <c r="F111" s="218">
        <f t="shared" si="1"/>
        <v>9554.688000000002</v>
      </c>
    </row>
    <row r="112" spans="1:6" ht="15">
      <c r="A112" s="157"/>
      <c r="B112" s="21" t="s">
        <v>103</v>
      </c>
      <c r="C112" s="71" t="s">
        <v>14</v>
      </c>
      <c r="D112" s="50" t="s">
        <v>268</v>
      </c>
      <c r="E112" s="80">
        <f>'22декРФ'!E113*1.04*1.1</f>
        <v>6643.208000000001</v>
      </c>
      <c r="F112" s="218">
        <f t="shared" si="1"/>
        <v>7971.849600000001</v>
      </c>
    </row>
    <row r="113" spans="1:6" ht="15">
      <c r="A113" s="157"/>
      <c r="B113" s="21" t="s">
        <v>109</v>
      </c>
      <c r="C113" s="71" t="s">
        <v>14</v>
      </c>
      <c r="D113" s="51" t="s">
        <v>274</v>
      </c>
      <c r="E113" s="80">
        <f>'22декРФ'!E114*1.04*1.1</f>
        <v>6059.768000000001</v>
      </c>
      <c r="F113" s="218">
        <f t="shared" si="1"/>
        <v>7271.721600000001</v>
      </c>
    </row>
    <row r="114" spans="1:6" ht="15">
      <c r="A114" s="157"/>
      <c r="B114" s="21" t="s">
        <v>110</v>
      </c>
      <c r="C114" s="71" t="s">
        <v>14</v>
      </c>
      <c r="D114" s="50" t="s">
        <v>275</v>
      </c>
      <c r="E114" s="80">
        <f>'22декРФ'!E115*1.04*1.1</f>
        <v>7636.200000000001</v>
      </c>
      <c r="F114" s="218">
        <f t="shared" si="1"/>
        <v>9163.44</v>
      </c>
    </row>
    <row r="115" spans="1:6" ht="15">
      <c r="A115" s="157"/>
      <c r="B115" s="21" t="s">
        <v>104</v>
      </c>
      <c r="C115" s="71" t="s">
        <v>14</v>
      </c>
      <c r="D115" s="51" t="s">
        <v>269</v>
      </c>
      <c r="E115" s="80">
        <f>'22декРФ'!E116*1.04*1.1</f>
        <v>8903.752000000002</v>
      </c>
      <c r="F115" s="218">
        <f t="shared" si="1"/>
        <v>10684.502400000003</v>
      </c>
    </row>
    <row r="116" spans="1:6" ht="15">
      <c r="A116" s="157"/>
      <c r="B116" s="21" t="s">
        <v>105</v>
      </c>
      <c r="C116" s="71" t="s">
        <v>14</v>
      </c>
      <c r="D116" s="50" t="s">
        <v>270</v>
      </c>
      <c r="E116" s="80">
        <f>'22декРФ'!E117*1.04*1.1</f>
        <v>8367.216</v>
      </c>
      <c r="F116" s="218">
        <f t="shared" si="1"/>
        <v>10040.6592</v>
      </c>
    </row>
    <row r="117" spans="1:6" ht="15">
      <c r="A117" s="157"/>
      <c r="B117" s="21" t="s">
        <v>114</v>
      </c>
      <c r="C117" s="71" t="s">
        <v>14</v>
      </c>
      <c r="D117" s="51" t="s">
        <v>279</v>
      </c>
      <c r="E117" s="80">
        <f>'22декРФ'!E118*1.04*1.1</f>
        <v>15398.240000000002</v>
      </c>
      <c r="F117" s="218">
        <f t="shared" si="1"/>
        <v>18477.888000000003</v>
      </c>
    </row>
    <row r="118" spans="1:6" ht="15">
      <c r="A118" s="157"/>
      <c r="B118" s="21" t="s">
        <v>106</v>
      </c>
      <c r="C118" s="71" t="s">
        <v>14</v>
      </c>
      <c r="D118" s="51" t="s">
        <v>271</v>
      </c>
      <c r="E118" s="80">
        <f>'22декРФ'!E119*1.04*1.1</f>
        <v>1872.728</v>
      </c>
      <c r="F118" s="218">
        <f t="shared" si="1"/>
        <v>2247.2736</v>
      </c>
    </row>
    <row r="119" spans="1:6" ht="15">
      <c r="A119" s="157"/>
      <c r="B119" s="21" t="s">
        <v>107</v>
      </c>
      <c r="C119" s="71" t="s">
        <v>14</v>
      </c>
      <c r="D119" s="50" t="s">
        <v>272</v>
      </c>
      <c r="E119" s="80">
        <f>'22декРФ'!E120*1.04*1.1</f>
        <v>2291.4320000000002</v>
      </c>
      <c r="F119" s="218">
        <f t="shared" si="1"/>
        <v>2749.7184</v>
      </c>
    </row>
    <row r="120" spans="1:6" ht="15">
      <c r="A120" s="157"/>
      <c r="B120" s="21" t="s">
        <v>108</v>
      </c>
      <c r="C120" s="71" t="s">
        <v>14</v>
      </c>
      <c r="D120" s="51" t="s">
        <v>273</v>
      </c>
      <c r="E120" s="80">
        <f>'22декРФ'!E121*1.04*1.1</f>
        <v>3037.3200000000006</v>
      </c>
      <c r="F120" s="218">
        <f t="shared" si="1"/>
        <v>3644.7840000000006</v>
      </c>
    </row>
    <row r="121" spans="1:6" ht="15">
      <c r="A121" s="157"/>
      <c r="B121" s="21" t="s">
        <v>111</v>
      </c>
      <c r="C121" s="71" t="s">
        <v>14</v>
      </c>
      <c r="D121" s="50" t="s">
        <v>276</v>
      </c>
      <c r="E121" s="80">
        <f>'22декРФ'!E122*1.04*1.1</f>
        <v>7830.680000000001</v>
      </c>
      <c r="F121" s="218">
        <f t="shared" si="1"/>
        <v>9396.816</v>
      </c>
    </row>
    <row r="122" spans="1:6" ht="15">
      <c r="A122" s="157"/>
      <c r="B122" s="21" t="s">
        <v>112</v>
      </c>
      <c r="C122" s="71" t="s">
        <v>14</v>
      </c>
      <c r="D122" s="51" t="s">
        <v>277</v>
      </c>
      <c r="E122" s="80">
        <f>'22декРФ'!E123*1.04*1.1</f>
        <v>5482.048000000001</v>
      </c>
      <c r="F122" s="218">
        <f t="shared" si="1"/>
        <v>6578.457600000001</v>
      </c>
    </row>
    <row r="123" spans="1:6" ht="15.75" thickBot="1">
      <c r="A123" s="158"/>
      <c r="B123" s="227" t="s">
        <v>113</v>
      </c>
      <c r="C123" s="195" t="s">
        <v>14</v>
      </c>
      <c r="D123" s="109" t="s">
        <v>278</v>
      </c>
      <c r="E123" s="195">
        <f>'22декРФ'!E124*1.04*1.1</f>
        <v>999.8560000000001</v>
      </c>
      <c r="F123" s="218">
        <f t="shared" si="1"/>
        <v>1199.8272000000002</v>
      </c>
    </row>
    <row r="124" spans="1:6" ht="15">
      <c r="A124" s="196">
        <v>44</v>
      </c>
      <c r="B124" s="233" t="s">
        <v>115</v>
      </c>
      <c r="C124" s="287" t="s">
        <v>319</v>
      </c>
      <c r="D124" s="107" t="s">
        <v>314</v>
      </c>
      <c r="E124" s="80">
        <f>'22декРФ'!E125*1.04*1.1</f>
        <v>8302.008000000002</v>
      </c>
      <c r="F124" s="218">
        <f t="shared" si="1"/>
        <v>9962.4096</v>
      </c>
    </row>
    <row r="125" spans="1:6" ht="15">
      <c r="A125" s="20">
        <v>45</v>
      </c>
      <c r="B125" s="21" t="s">
        <v>116</v>
      </c>
      <c r="C125" s="71" t="s">
        <v>319</v>
      </c>
      <c r="D125" s="50" t="s">
        <v>315</v>
      </c>
      <c r="E125" s="80">
        <f>'22декРФ'!E126*1.04*1.1</f>
        <v>10255.960000000001</v>
      </c>
      <c r="F125" s="218">
        <f t="shared" si="1"/>
        <v>12307.152</v>
      </c>
    </row>
    <row r="126" spans="1:6" ht="15">
      <c r="A126" s="20">
        <v>46</v>
      </c>
      <c r="B126" s="21" t="s">
        <v>117</v>
      </c>
      <c r="C126" s="71" t="s">
        <v>319</v>
      </c>
      <c r="D126" s="51" t="s">
        <v>316</v>
      </c>
      <c r="E126" s="80">
        <f>'22декРФ'!E127*1.04*1.1</f>
        <v>8433.568000000001</v>
      </c>
      <c r="F126" s="218">
        <f t="shared" si="1"/>
        <v>10120.2816</v>
      </c>
    </row>
    <row r="127" spans="1:6" ht="15">
      <c r="A127" s="20">
        <v>47</v>
      </c>
      <c r="B127" s="21" t="s">
        <v>118</v>
      </c>
      <c r="C127" s="71" t="s">
        <v>319</v>
      </c>
      <c r="D127" s="50" t="s">
        <v>317</v>
      </c>
      <c r="E127" s="80">
        <f>'22декРФ'!E128*1.04*1.1</f>
        <v>6462.456</v>
      </c>
      <c r="F127" s="218">
        <f t="shared" si="1"/>
        <v>7754.9472</v>
      </c>
    </row>
    <row r="128" spans="1:6" ht="15.75" thickBot="1">
      <c r="A128" s="156">
        <v>48</v>
      </c>
      <c r="B128" s="225" t="s">
        <v>119</v>
      </c>
      <c r="C128" s="125" t="s">
        <v>319</v>
      </c>
      <c r="D128" s="155" t="s">
        <v>226</v>
      </c>
      <c r="E128" s="80">
        <f>'22декРФ'!E129*1.04*1.1</f>
        <v>8506.784000000001</v>
      </c>
      <c r="F128" s="218">
        <f t="shared" si="1"/>
        <v>10208.140800000001</v>
      </c>
    </row>
    <row r="129" spans="1:6" ht="15">
      <c r="A129" s="267">
        <v>49</v>
      </c>
      <c r="B129" s="242" t="s">
        <v>120</v>
      </c>
      <c r="C129" s="242"/>
      <c r="D129" s="242"/>
      <c r="E129" s="242">
        <f>'22декРФ'!E130*1.04*1.1</f>
        <v>0</v>
      </c>
      <c r="F129" s="242">
        <f t="shared" si="1"/>
        <v>0</v>
      </c>
    </row>
    <row r="130" spans="1:6" ht="15">
      <c r="A130" s="157"/>
      <c r="B130" s="21" t="s">
        <v>122</v>
      </c>
      <c r="C130" s="71" t="s">
        <v>319</v>
      </c>
      <c r="D130" s="51" t="s">
        <v>293</v>
      </c>
      <c r="E130" s="80">
        <f>'22декРФ'!E131*1.04*1.1</f>
        <v>4319.744000000001</v>
      </c>
      <c r="F130" s="218">
        <f t="shared" si="1"/>
        <v>5183.692800000001</v>
      </c>
    </row>
    <row r="131" spans="1:6" ht="15">
      <c r="A131" s="157"/>
      <c r="B131" s="21" t="s">
        <v>123</v>
      </c>
      <c r="C131" s="71" t="s">
        <v>319</v>
      </c>
      <c r="D131" s="50" t="s">
        <v>294</v>
      </c>
      <c r="E131" s="80">
        <f>'22декРФ'!E132*1.04*1.1</f>
        <v>5933.928000000001</v>
      </c>
      <c r="F131" s="218">
        <f t="shared" si="1"/>
        <v>7120.713600000001</v>
      </c>
    </row>
    <row r="132" spans="1:6" ht="15">
      <c r="A132" s="157"/>
      <c r="B132" s="21" t="s">
        <v>121</v>
      </c>
      <c r="C132" s="71" t="s">
        <v>14</v>
      </c>
      <c r="D132" s="51" t="s">
        <v>295</v>
      </c>
      <c r="E132" s="80">
        <f>'22декРФ'!E133*1.04*1.1</f>
        <v>13236.080000000002</v>
      </c>
      <c r="F132" s="218">
        <f t="shared" si="1"/>
        <v>15883.296000000002</v>
      </c>
    </row>
    <row r="133" spans="1:6" ht="15">
      <c r="A133" s="157"/>
      <c r="B133" s="21" t="s">
        <v>160</v>
      </c>
      <c r="C133" s="71" t="s">
        <v>319</v>
      </c>
      <c r="D133" s="50" t="s">
        <v>296</v>
      </c>
      <c r="E133" s="80">
        <f>'22декРФ'!E134*1.04*1.1</f>
        <v>8903.752000000002</v>
      </c>
      <c r="F133" s="218">
        <f aca="true" t="shared" si="2" ref="F133:F142">E133*1.2</f>
        <v>10684.502400000003</v>
      </c>
    </row>
    <row r="134" spans="1:6" ht="15">
      <c r="A134" s="157"/>
      <c r="B134" s="21" t="s">
        <v>173</v>
      </c>
      <c r="C134" s="71" t="s">
        <v>319</v>
      </c>
      <c r="D134" s="51" t="s">
        <v>297</v>
      </c>
      <c r="E134" s="80">
        <f>'22декРФ'!E135*1.04*1.1</f>
        <v>4322.032000000001</v>
      </c>
      <c r="F134" s="218">
        <f t="shared" si="2"/>
        <v>5186.438400000001</v>
      </c>
    </row>
    <row r="135" spans="1:6" ht="15">
      <c r="A135" s="157"/>
      <c r="B135" s="21" t="s">
        <v>174</v>
      </c>
      <c r="C135" s="71" t="s">
        <v>319</v>
      </c>
      <c r="D135" s="50" t="s">
        <v>298</v>
      </c>
      <c r="E135" s="80">
        <f>'22декРФ'!E136*1.04*1.1</f>
        <v>8114.392000000001</v>
      </c>
      <c r="F135" s="218">
        <f t="shared" si="2"/>
        <v>9737.270400000001</v>
      </c>
    </row>
    <row r="136" spans="1:6" ht="15">
      <c r="A136" s="157"/>
      <c r="B136" s="21" t="s">
        <v>176</v>
      </c>
      <c r="C136" s="71" t="s">
        <v>319</v>
      </c>
      <c r="D136" s="51" t="s">
        <v>299</v>
      </c>
      <c r="E136" s="80">
        <f>'22декРФ'!E137*1.04*1.1</f>
        <v>3720.288</v>
      </c>
      <c r="F136" s="218">
        <f t="shared" si="2"/>
        <v>4464.3456</v>
      </c>
    </row>
    <row r="137" spans="1:6" ht="15.75" thickBot="1">
      <c r="A137" s="158"/>
      <c r="B137" s="227" t="s">
        <v>177</v>
      </c>
      <c r="C137" s="195" t="s">
        <v>319</v>
      </c>
      <c r="D137" s="109" t="s">
        <v>300</v>
      </c>
      <c r="E137" s="80">
        <f>'22декРФ'!E138*1.04*1.1</f>
        <v>14178.736</v>
      </c>
      <c r="F137" s="218">
        <f t="shared" si="2"/>
        <v>17014.4832</v>
      </c>
    </row>
    <row r="138" spans="1:6" s="334" customFormat="1" ht="15">
      <c r="A138" s="267">
        <v>50</v>
      </c>
      <c r="B138" s="242" t="s">
        <v>124</v>
      </c>
      <c r="C138" s="242"/>
      <c r="D138" s="242"/>
      <c r="E138" s="242">
        <f>'22декРФ'!E139*1.04*1.1</f>
        <v>0</v>
      </c>
      <c r="F138" s="242">
        <f t="shared" si="2"/>
        <v>0</v>
      </c>
    </row>
    <row r="139" spans="1:6" ht="15">
      <c r="A139" s="157"/>
      <c r="B139" s="21" t="s">
        <v>154</v>
      </c>
      <c r="C139" s="71" t="s">
        <v>319</v>
      </c>
      <c r="D139" s="50" t="s">
        <v>280</v>
      </c>
      <c r="E139" s="80">
        <f>'22декРФ'!E140*1.04*1.1</f>
        <v>10821.096000000001</v>
      </c>
      <c r="F139" s="218">
        <f t="shared" si="2"/>
        <v>12985.315200000001</v>
      </c>
    </row>
    <row r="140" spans="1:6" ht="15">
      <c r="A140" s="157"/>
      <c r="B140" s="21" t="s">
        <v>137</v>
      </c>
      <c r="C140" s="71" t="s">
        <v>319</v>
      </c>
      <c r="D140" s="51" t="s">
        <v>281</v>
      </c>
      <c r="E140" s="71">
        <f>'22декРФ'!E141*1.04*1.1</f>
        <v>3566.9920000000006</v>
      </c>
      <c r="F140" s="218">
        <f t="shared" si="2"/>
        <v>4280.3904</v>
      </c>
    </row>
    <row r="141" spans="1:6" ht="15">
      <c r="A141" s="157"/>
      <c r="B141" s="21" t="s">
        <v>83</v>
      </c>
      <c r="C141" s="71" t="s">
        <v>319</v>
      </c>
      <c r="D141" s="50" t="s">
        <v>265</v>
      </c>
      <c r="E141" s="71">
        <f>'22декРФ'!E142*1.04*1.1</f>
        <v>3298.1520000000005</v>
      </c>
      <c r="F141" s="50">
        <f t="shared" si="2"/>
        <v>3957.7824000000005</v>
      </c>
    </row>
    <row r="142" spans="1:6" ht="15.75" thickBot="1">
      <c r="A142" s="158"/>
      <c r="B142" s="227" t="s">
        <v>85</v>
      </c>
      <c r="C142" s="195" t="s">
        <v>319</v>
      </c>
      <c r="D142" s="94" t="s">
        <v>304</v>
      </c>
      <c r="E142" s="195">
        <f>'22декРФ'!E143*1.04*1.1</f>
        <v>2015.7280000000003</v>
      </c>
      <c r="F142" s="94">
        <f t="shared" si="2"/>
        <v>2418.8736000000004</v>
      </c>
    </row>
  </sheetData>
  <sheetProtection/>
  <mergeCells count="5">
    <mergeCell ref="E1:F1"/>
    <mergeCell ref="A1:A2"/>
    <mergeCell ref="B1:B2"/>
    <mergeCell ref="C1:C2"/>
    <mergeCell ref="D1:D2"/>
  </mergeCells>
  <printOptions/>
  <pageMargins left="0.6729166666666667" right="0.2362204724409449" top="1.0129166666666667" bottom="0.7225" header="0.2362204724409449" footer="0.31496062992125984"/>
  <pageSetup horizontalDpi="600" verticalDpi="600" orientation="portrait" paperSize="9" scale="68" r:id="rId1"/>
  <headerFooter>
    <oddHeader>&amp;L&amp;"-,полужирный"&amp;48RUB &amp;"-,обычный"&amp;28Прайс-лист от 22 декабря 2011г.
&amp;18Выставка&amp;R&amp;14УТВЕРЖДАЮ
Директор КПУП "КМК"
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view="pageLayout" zoomScale="90" zoomScalePageLayoutView="90" workbookViewId="0" topLeftCell="A37">
      <selection activeCell="B74" sqref="B74:B77"/>
    </sheetView>
  </sheetViews>
  <sheetFormatPr defaultColWidth="9.140625" defaultRowHeight="15"/>
  <cols>
    <col min="1" max="1" width="6.8515625" style="2" customWidth="1"/>
    <col min="2" max="2" width="72.140625" style="2" customWidth="1"/>
    <col min="3" max="3" width="15.140625" style="2" customWidth="1"/>
    <col min="4" max="4" width="14.57421875" style="2" customWidth="1"/>
    <col min="5" max="5" width="16.57421875" style="2" customWidth="1"/>
    <col min="6" max="6" width="17.28125" style="2" customWidth="1"/>
    <col min="7" max="16384" width="9.140625" style="2" customWidth="1"/>
  </cols>
  <sheetData>
    <row r="1" spans="1:6" ht="0.75" customHeight="1">
      <c r="A1" s="4"/>
      <c r="B1" s="5"/>
      <c r="C1" s="5"/>
      <c r="D1" s="5"/>
      <c r="E1" s="5"/>
      <c r="F1" s="5"/>
    </row>
    <row r="2" spans="1:6" ht="31.5" customHeight="1">
      <c r="A2" s="495" t="s">
        <v>6</v>
      </c>
      <c r="B2" s="497" t="s">
        <v>7</v>
      </c>
      <c r="C2" s="494" t="s">
        <v>179</v>
      </c>
      <c r="D2" s="497" t="s">
        <v>8</v>
      </c>
      <c r="E2" s="494" t="s">
        <v>161</v>
      </c>
      <c r="F2" s="494"/>
    </row>
    <row r="3" spans="1:6" ht="15" thickBot="1">
      <c r="A3" s="496"/>
      <c r="B3" s="498"/>
      <c r="C3" s="499"/>
      <c r="D3" s="498"/>
      <c r="E3" s="221" t="s">
        <v>11</v>
      </c>
      <c r="F3" s="221" t="s">
        <v>12</v>
      </c>
    </row>
    <row r="4" spans="1:6" ht="15" customHeight="1">
      <c r="A4" s="241">
        <v>1</v>
      </c>
      <c r="B4" s="291" t="s">
        <v>19</v>
      </c>
      <c r="C4" s="253" t="s">
        <v>14</v>
      </c>
      <c r="D4" s="244"/>
      <c r="E4" s="266"/>
      <c r="F4" s="289">
        <f>E4*1.2</f>
        <v>0</v>
      </c>
    </row>
    <row r="5" spans="1:6" ht="30">
      <c r="A5" s="89"/>
      <c r="B5" s="55" t="s">
        <v>153</v>
      </c>
      <c r="C5" s="54" t="s">
        <v>14</v>
      </c>
      <c r="D5" s="50" t="s">
        <v>202</v>
      </c>
      <c r="E5" s="80">
        <f>'22декРФ'!E5*1.05</f>
        <v>14498.400000000001</v>
      </c>
      <c r="F5" s="218">
        <f>E5*1.2</f>
        <v>17398.08</v>
      </c>
    </row>
    <row r="6" spans="1:6" ht="15.75" customHeight="1" thickBot="1">
      <c r="A6" s="91"/>
      <c r="B6" s="92" t="s">
        <v>20</v>
      </c>
      <c r="C6" s="93" t="s">
        <v>14</v>
      </c>
      <c r="D6" s="94" t="s">
        <v>203</v>
      </c>
      <c r="E6" s="219">
        <f>'22декРФ'!E6*1.05</f>
        <v>11543.7</v>
      </c>
      <c r="F6" s="220">
        <f aca="true" t="shared" si="0" ref="F6:F69">E6*1.2</f>
        <v>13852.44</v>
      </c>
    </row>
    <row r="7" spans="1:6" ht="15" customHeight="1">
      <c r="A7" s="241">
        <v>2</v>
      </c>
      <c r="B7" s="291" t="s">
        <v>13</v>
      </c>
      <c r="C7" s="253" t="s">
        <v>14</v>
      </c>
      <c r="D7" s="247"/>
      <c r="E7" s="266">
        <f>'22декРФ'!E7*1.05</f>
        <v>0</v>
      </c>
      <c r="F7" s="289">
        <f t="shared" si="0"/>
        <v>0</v>
      </c>
    </row>
    <row r="8" spans="1:6" ht="30">
      <c r="A8" s="89"/>
      <c r="B8" s="57" t="s">
        <v>152</v>
      </c>
      <c r="C8" s="54" t="s">
        <v>14</v>
      </c>
      <c r="D8" s="50" t="s">
        <v>201</v>
      </c>
      <c r="E8" s="80">
        <f>'22декРФ'!E8*1.05</f>
        <v>19289.55</v>
      </c>
      <c r="F8" s="218">
        <f t="shared" si="0"/>
        <v>23147.46</v>
      </c>
    </row>
    <row r="9" spans="1:6" ht="15" customHeight="1">
      <c r="A9" s="89"/>
      <c r="B9" s="57" t="s">
        <v>16</v>
      </c>
      <c r="C9" s="54" t="s">
        <v>14</v>
      </c>
      <c r="D9" s="51" t="s">
        <v>204</v>
      </c>
      <c r="E9" s="80">
        <f>'22декРФ'!E9*1.05</f>
        <v>5550.3</v>
      </c>
      <c r="F9" s="218">
        <f t="shared" si="0"/>
        <v>6660.36</v>
      </c>
    </row>
    <row r="10" spans="1:6" ht="15" customHeight="1">
      <c r="A10" s="89"/>
      <c r="B10" s="57" t="s">
        <v>17</v>
      </c>
      <c r="C10" s="54" t="s">
        <v>14</v>
      </c>
      <c r="D10" s="50" t="s">
        <v>205</v>
      </c>
      <c r="E10" s="80">
        <f>'22декРФ'!E10*1.05</f>
        <v>8809.5</v>
      </c>
      <c r="F10" s="218">
        <f t="shared" si="0"/>
        <v>10571.4</v>
      </c>
    </row>
    <row r="11" spans="1:6" ht="15" customHeight="1" thickBot="1">
      <c r="A11" s="91"/>
      <c r="B11" s="106" t="s">
        <v>18</v>
      </c>
      <c r="C11" s="93" t="s">
        <v>319</v>
      </c>
      <c r="D11" s="94" t="s">
        <v>206</v>
      </c>
      <c r="E11" s="219">
        <f>'22декРФ'!E11*1.05</f>
        <v>1533</v>
      </c>
      <c r="F11" s="220">
        <f t="shared" si="0"/>
        <v>1839.6</v>
      </c>
    </row>
    <row r="12" spans="1:6" ht="15">
      <c r="A12" s="86">
        <v>3</v>
      </c>
      <c r="B12" s="99" t="s">
        <v>155</v>
      </c>
      <c r="C12" s="88" t="s">
        <v>319</v>
      </c>
      <c r="D12" s="105"/>
      <c r="E12" s="174">
        <f>'22декРФ'!E12*1.05</f>
        <v>17526.600000000002</v>
      </c>
      <c r="F12" s="217">
        <f t="shared" si="0"/>
        <v>21031.920000000002</v>
      </c>
    </row>
    <row r="13" spans="1:6" s="6" customFormat="1" ht="15">
      <c r="A13" s="89">
        <v>4</v>
      </c>
      <c r="B13" s="57" t="s">
        <v>178</v>
      </c>
      <c r="C13" s="54" t="s">
        <v>319</v>
      </c>
      <c r="D13" s="51"/>
      <c r="E13" s="80">
        <f>'22декРФ'!E13*1.05</f>
        <v>19648.65</v>
      </c>
      <c r="F13" s="218">
        <f t="shared" si="0"/>
        <v>23578.38</v>
      </c>
    </row>
    <row r="14" spans="1:6" s="6" customFormat="1" ht="15">
      <c r="A14" s="89">
        <v>5</v>
      </c>
      <c r="B14" s="57" t="s">
        <v>28</v>
      </c>
      <c r="C14" s="54" t="s">
        <v>319</v>
      </c>
      <c r="D14" s="50" t="s">
        <v>213</v>
      </c>
      <c r="E14" s="80">
        <f>'22декРФ'!E14*1.05</f>
        <v>21611.100000000002</v>
      </c>
      <c r="F14" s="218">
        <f t="shared" si="0"/>
        <v>25933.320000000003</v>
      </c>
    </row>
    <row r="15" spans="1:6" s="6" customFormat="1" ht="15">
      <c r="A15" s="89">
        <v>6</v>
      </c>
      <c r="B15" s="57" t="s">
        <v>29</v>
      </c>
      <c r="C15" s="54" t="s">
        <v>319</v>
      </c>
      <c r="D15" s="51" t="s">
        <v>214</v>
      </c>
      <c r="E15" s="80">
        <f>'22декРФ'!E15*1.05</f>
        <v>19805.100000000002</v>
      </c>
      <c r="F15" s="218">
        <f t="shared" si="0"/>
        <v>23766.120000000003</v>
      </c>
    </row>
    <row r="16" spans="1:6" s="6" customFormat="1" ht="14.25" customHeight="1">
      <c r="A16" s="89">
        <v>7</v>
      </c>
      <c r="B16" s="57" t="s">
        <v>26</v>
      </c>
      <c r="C16" s="54" t="s">
        <v>319</v>
      </c>
      <c r="D16" s="50" t="s">
        <v>215</v>
      </c>
      <c r="E16" s="80">
        <f>'22декРФ'!E16*1.05</f>
        <v>19712.7</v>
      </c>
      <c r="F16" s="218">
        <f t="shared" si="0"/>
        <v>23655.24</v>
      </c>
    </row>
    <row r="17" spans="1:6" s="6" customFormat="1" ht="15">
      <c r="A17" s="89">
        <v>8</v>
      </c>
      <c r="B17" s="57" t="s">
        <v>27</v>
      </c>
      <c r="C17" s="54" t="s">
        <v>319</v>
      </c>
      <c r="D17" s="51" t="s">
        <v>216</v>
      </c>
      <c r="E17" s="80">
        <f>'22декРФ'!E17*1.05</f>
        <v>1783.95</v>
      </c>
      <c r="F17" s="218">
        <f t="shared" si="0"/>
        <v>2140.74</v>
      </c>
    </row>
    <row r="18" spans="1:6" s="6" customFormat="1" ht="15">
      <c r="A18" s="89">
        <v>9</v>
      </c>
      <c r="B18" s="57" t="s">
        <v>23</v>
      </c>
      <c r="C18" s="54" t="s">
        <v>319</v>
      </c>
      <c r="D18" s="50" t="s">
        <v>219</v>
      </c>
      <c r="E18" s="80">
        <f>'22декРФ'!E18*1.05</f>
        <v>18346.65</v>
      </c>
      <c r="F18" s="218">
        <f t="shared" si="0"/>
        <v>22015.98</v>
      </c>
    </row>
    <row r="19" spans="1:6" s="6" customFormat="1" ht="15">
      <c r="A19" s="89">
        <v>10</v>
      </c>
      <c r="B19" s="57" t="s">
        <v>25</v>
      </c>
      <c r="C19" s="54" t="s">
        <v>319</v>
      </c>
      <c r="D19" s="51" t="s">
        <v>220</v>
      </c>
      <c r="E19" s="80">
        <f>'22декРФ'!E19*1.05</f>
        <v>20217.75</v>
      </c>
      <c r="F19" s="218">
        <f t="shared" si="0"/>
        <v>24261.3</v>
      </c>
    </row>
    <row r="20" spans="1:6" s="6" customFormat="1" ht="15">
      <c r="A20" s="89">
        <v>11</v>
      </c>
      <c r="B20" s="57" t="s">
        <v>21</v>
      </c>
      <c r="C20" s="54" t="s">
        <v>319</v>
      </c>
      <c r="D20" s="50" t="s">
        <v>221</v>
      </c>
      <c r="E20" s="80">
        <f>'22декРФ'!E20*1.05</f>
        <v>15972.6</v>
      </c>
      <c r="F20" s="218">
        <f t="shared" si="0"/>
        <v>19167.12</v>
      </c>
    </row>
    <row r="21" spans="1:6" s="6" customFormat="1" ht="15">
      <c r="A21" s="89">
        <v>12</v>
      </c>
      <c r="B21" s="57" t="s">
        <v>30</v>
      </c>
      <c r="C21" s="54" t="s">
        <v>319</v>
      </c>
      <c r="D21" s="51" t="s">
        <v>217</v>
      </c>
      <c r="E21" s="80">
        <f>'22декРФ'!E21*1.05</f>
        <v>22666.350000000002</v>
      </c>
      <c r="F21" s="218">
        <f t="shared" si="0"/>
        <v>27199.620000000003</v>
      </c>
    </row>
    <row r="22" spans="1:6" s="6" customFormat="1" ht="15">
      <c r="A22" s="89">
        <v>13</v>
      </c>
      <c r="B22" s="57" t="s">
        <v>22</v>
      </c>
      <c r="C22" s="54" t="s">
        <v>319</v>
      </c>
      <c r="D22" s="50" t="s">
        <v>222</v>
      </c>
      <c r="E22" s="80">
        <f>'22декРФ'!E22*1.05</f>
        <v>8427.300000000001</v>
      </c>
      <c r="F22" s="218">
        <f t="shared" si="0"/>
        <v>10112.76</v>
      </c>
    </row>
    <row r="23" spans="1:6" s="6" customFormat="1" ht="15">
      <c r="A23" s="89">
        <v>14</v>
      </c>
      <c r="B23" s="57" t="s">
        <v>24</v>
      </c>
      <c r="C23" s="54" t="s">
        <v>319</v>
      </c>
      <c r="D23" s="51" t="s">
        <v>223</v>
      </c>
      <c r="E23" s="80">
        <f>'22декРФ'!E23*1.05</f>
        <v>8427.300000000001</v>
      </c>
      <c r="F23" s="218">
        <f t="shared" si="0"/>
        <v>10112.76</v>
      </c>
    </row>
    <row r="24" spans="1:6" s="6" customFormat="1" ht="15">
      <c r="A24" s="89">
        <v>15</v>
      </c>
      <c r="B24" s="57" t="s">
        <v>37</v>
      </c>
      <c r="C24" s="54" t="s">
        <v>14</v>
      </c>
      <c r="D24" s="50" t="s">
        <v>224</v>
      </c>
      <c r="E24" s="80">
        <f>'22декРФ'!E24*1.05</f>
        <v>23559.9</v>
      </c>
      <c r="F24" s="218">
        <f t="shared" si="0"/>
        <v>28271.88</v>
      </c>
    </row>
    <row r="25" spans="1:6" s="6" customFormat="1" ht="15">
      <c r="A25" s="89">
        <v>16</v>
      </c>
      <c r="B25" s="57" t="s">
        <v>31</v>
      </c>
      <c r="C25" s="54" t="s">
        <v>319</v>
      </c>
      <c r="D25" s="51" t="s">
        <v>218</v>
      </c>
      <c r="E25" s="80">
        <f>'22декРФ'!E25*1.05</f>
        <v>14225.400000000001</v>
      </c>
      <c r="F25" s="218">
        <f t="shared" si="0"/>
        <v>17070.48</v>
      </c>
    </row>
    <row r="26" spans="1:6" s="6" customFormat="1" ht="15">
      <c r="A26" s="89">
        <v>17</v>
      </c>
      <c r="B26" s="57" t="s">
        <v>34</v>
      </c>
      <c r="C26" s="54" t="s">
        <v>319</v>
      </c>
      <c r="D26" s="50" t="s">
        <v>225</v>
      </c>
      <c r="E26" s="80">
        <f>'22декРФ'!E26*1.05</f>
        <v>11328.45</v>
      </c>
      <c r="F26" s="218">
        <f t="shared" si="0"/>
        <v>13594.140000000001</v>
      </c>
    </row>
    <row r="27" spans="1:6" s="6" customFormat="1" ht="15">
      <c r="A27" s="89">
        <v>18</v>
      </c>
      <c r="B27" s="57" t="s">
        <v>35</v>
      </c>
      <c r="C27" s="54" t="s">
        <v>319</v>
      </c>
      <c r="D27" s="51" t="s">
        <v>227</v>
      </c>
      <c r="E27" s="80">
        <f>'22декРФ'!E27*1.05</f>
        <v>11328.45</v>
      </c>
      <c r="F27" s="218">
        <f t="shared" si="0"/>
        <v>13594.140000000001</v>
      </c>
    </row>
    <row r="28" spans="1:6" s="6" customFormat="1" ht="15">
      <c r="A28" s="89">
        <v>19</v>
      </c>
      <c r="B28" s="57" t="s">
        <v>36</v>
      </c>
      <c r="C28" s="54" t="s">
        <v>319</v>
      </c>
      <c r="D28" s="50" t="s">
        <v>228</v>
      </c>
      <c r="E28" s="80">
        <f>'22декРФ'!E28*1.05</f>
        <v>11328.45</v>
      </c>
      <c r="F28" s="218">
        <f t="shared" si="0"/>
        <v>13594.140000000001</v>
      </c>
    </row>
    <row r="29" spans="1:6" s="6" customFormat="1" ht="15">
      <c r="A29" s="89">
        <v>20</v>
      </c>
      <c r="B29" s="57" t="s">
        <v>32</v>
      </c>
      <c r="C29" s="54" t="s">
        <v>319</v>
      </c>
      <c r="D29" s="51" t="s">
        <v>233</v>
      </c>
      <c r="E29" s="80">
        <f>'22декРФ'!E29*1.05</f>
        <v>5799.150000000001</v>
      </c>
      <c r="F29" s="218">
        <f t="shared" si="0"/>
        <v>6958.9800000000005</v>
      </c>
    </row>
    <row r="30" spans="1:6" s="6" customFormat="1" ht="15">
      <c r="A30" s="89">
        <v>21</v>
      </c>
      <c r="B30" s="57" t="s">
        <v>33</v>
      </c>
      <c r="C30" s="54" t="s">
        <v>319</v>
      </c>
      <c r="D30" s="50" t="s">
        <v>232</v>
      </c>
      <c r="E30" s="80">
        <f>'22декРФ'!E30*1.05</f>
        <v>5799.150000000001</v>
      </c>
      <c r="F30" s="218">
        <f t="shared" si="0"/>
        <v>6958.9800000000005</v>
      </c>
    </row>
    <row r="31" spans="1:6" s="6" customFormat="1" ht="15">
      <c r="A31" s="89">
        <v>22</v>
      </c>
      <c r="B31" s="57" t="s">
        <v>188</v>
      </c>
      <c r="C31" s="54" t="s">
        <v>14</v>
      </c>
      <c r="D31" s="51" t="s">
        <v>229</v>
      </c>
      <c r="E31" s="80">
        <f>'22декРФ'!E31*1.05</f>
        <v>18081</v>
      </c>
      <c r="F31" s="218">
        <f t="shared" si="0"/>
        <v>21697.2</v>
      </c>
    </row>
    <row r="32" spans="1:6" s="6" customFormat="1" ht="15">
      <c r="A32" s="89">
        <v>23</v>
      </c>
      <c r="B32" s="57" t="s">
        <v>189</v>
      </c>
      <c r="C32" s="54" t="s">
        <v>14</v>
      </c>
      <c r="D32" s="50" t="s">
        <v>230</v>
      </c>
      <c r="E32" s="80">
        <f>'22декРФ'!E32*1.05</f>
        <v>19845</v>
      </c>
      <c r="F32" s="218">
        <f t="shared" si="0"/>
        <v>23814</v>
      </c>
    </row>
    <row r="33" spans="1:6" s="6" customFormat="1" ht="15">
      <c r="A33" s="89">
        <v>24</v>
      </c>
      <c r="B33" s="57" t="s">
        <v>190</v>
      </c>
      <c r="C33" s="54" t="s">
        <v>319</v>
      </c>
      <c r="D33" s="51"/>
      <c r="E33" s="80">
        <f>'22декРФ'!E33*1.05</f>
        <v>8500.800000000001</v>
      </c>
      <c r="F33" s="218">
        <f t="shared" si="0"/>
        <v>10200.960000000001</v>
      </c>
    </row>
    <row r="34" spans="1:6" s="6" customFormat="1" ht="15">
      <c r="A34" s="89"/>
      <c r="B34" s="57" t="s">
        <v>192</v>
      </c>
      <c r="C34" s="54" t="s">
        <v>319</v>
      </c>
      <c r="D34" s="50"/>
      <c r="E34" s="80">
        <f>'22декРФ'!E34*1.05</f>
        <v>9130.800000000001</v>
      </c>
      <c r="F34" s="218">
        <f t="shared" si="0"/>
        <v>10956.960000000001</v>
      </c>
    </row>
    <row r="35" spans="1:6" s="6" customFormat="1" ht="15">
      <c r="A35" s="89">
        <v>25</v>
      </c>
      <c r="B35" s="57" t="s">
        <v>162</v>
      </c>
      <c r="C35" s="54" t="s">
        <v>14</v>
      </c>
      <c r="D35" s="51" t="s">
        <v>231</v>
      </c>
      <c r="E35" s="80">
        <f>'22декРФ'!E35*1.05</f>
        <v>19068</v>
      </c>
      <c r="F35" s="218">
        <f t="shared" si="0"/>
        <v>22881.6</v>
      </c>
    </row>
    <row r="36" spans="1:6" s="6" customFormat="1" ht="15">
      <c r="A36" s="89">
        <v>26</v>
      </c>
      <c r="B36" s="57" t="s">
        <v>126</v>
      </c>
      <c r="C36" s="54" t="s">
        <v>319</v>
      </c>
      <c r="D36" s="50" t="s">
        <v>207</v>
      </c>
      <c r="E36" s="80">
        <f>'22декРФ'!E36*1.05</f>
        <v>11814.6</v>
      </c>
      <c r="F36" s="218">
        <f t="shared" si="0"/>
        <v>14177.52</v>
      </c>
    </row>
    <row r="37" spans="1:6" s="6" customFormat="1" ht="15">
      <c r="A37" s="89">
        <v>27</v>
      </c>
      <c r="B37" s="57" t="s">
        <v>127</v>
      </c>
      <c r="C37" s="54" t="s">
        <v>14</v>
      </c>
      <c r="D37" s="51" t="s">
        <v>208</v>
      </c>
      <c r="E37" s="80">
        <f>'22декРФ'!E37*1.05</f>
        <v>17545.5</v>
      </c>
      <c r="F37" s="218">
        <f t="shared" si="0"/>
        <v>21054.6</v>
      </c>
    </row>
    <row r="38" spans="1:6" s="6" customFormat="1" ht="15">
      <c r="A38" s="89">
        <v>28</v>
      </c>
      <c r="B38" s="57" t="s">
        <v>128</v>
      </c>
      <c r="C38" s="54" t="s">
        <v>14</v>
      </c>
      <c r="D38" s="50" t="s">
        <v>209</v>
      </c>
      <c r="E38" s="80">
        <f>'22декРФ'!E38*1.05</f>
        <v>1155</v>
      </c>
      <c r="F38" s="218">
        <f t="shared" si="0"/>
        <v>1386</v>
      </c>
    </row>
    <row r="39" spans="1:6" s="6" customFormat="1" ht="15">
      <c r="A39" s="89">
        <v>29</v>
      </c>
      <c r="B39" s="57" t="s">
        <v>142</v>
      </c>
      <c r="C39" s="54" t="s">
        <v>319</v>
      </c>
      <c r="D39" s="51" t="s">
        <v>210</v>
      </c>
      <c r="E39" s="80">
        <f>'22декРФ'!E39*1.05</f>
        <v>22401.75</v>
      </c>
      <c r="F39" s="218">
        <f t="shared" si="0"/>
        <v>26882.1</v>
      </c>
    </row>
    <row r="40" spans="1:6" s="6" customFormat="1" ht="15">
      <c r="A40" s="89">
        <v>30</v>
      </c>
      <c r="B40" s="57" t="s">
        <v>143</v>
      </c>
      <c r="C40" s="54" t="s">
        <v>319</v>
      </c>
      <c r="D40" s="50" t="s">
        <v>211</v>
      </c>
      <c r="E40" s="80">
        <f>'22декРФ'!E40*1.05</f>
        <v>18739.350000000002</v>
      </c>
      <c r="F40" s="218">
        <f t="shared" si="0"/>
        <v>22487.22</v>
      </c>
    </row>
    <row r="41" spans="1:6" ht="15.75" thickBot="1">
      <c r="A41" s="91">
        <v>31</v>
      </c>
      <c r="B41" s="106" t="s">
        <v>166</v>
      </c>
      <c r="C41" s="93" t="s">
        <v>319</v>
      </c>
      <c r="D41" s="94" t="s">
        <v>212</v>
      </c>
      <c r="E41" s="219">
        <f>'22декРФ'!E41*1.05</f>
        <v>33148.5</v>
      </c>
      <c r="F41" s="220">
        <f t="shared" si="0"/>
        <v>39778.2</v>
      </c>
    </row>
    <row r="42" spans="1:6" s="290" customFormat="1" ht="15.75">
      <c r="A42" s="241">
        <v>32</v>
      </c>
      <c r="B42" s="291" t="s">
        <v>38</v>
      </c>
      <c r="C42" s="253" t="s">
        <v>319</v>
      </c>
      <c r="D42" s="251"/>
      <c r="E42" s="266">
        <f>'22декРФ'!E42*1.05</f>
        <v>0</v>
      </c>
      <c r="F42" s="289">
        <f t="shared" si="0"/>
        <v>0</v>
      </c>
    </row>
    <row r="43" spans="1:6" ht="15">
      <c r="A43" s="89"/>
      <c r="B43" s="57" t="s">
        <v>39</v>
      </c>
      <c r="C43" s="54" t="s">
        <v>319</v>
      </c>
      <c r="D43" s="51" t="s">
        <v>234</v>
      </c>
      <c r="E43" s="80">
        <f>'22декРФ'!E43*1.05</f>
        <v>13613.25</v>
      </c>
      <c r="F43" s="218">
        <f t="shared" si="0"/>
        <v>16335.9</v>
      </c>
    </row>
    <row r="44" spans="1:6" ht="15">
      <c r="A44" s="89"/>
      <c r="B44" s="57" t="s">
        <v>150</v>
      </c>
      <c r="C44" s="54" t="s">
        <v>319</v>
      </c>
      <c r="D44" s="50" t="s">
        <v>235</v>
      </c>
      <c r="E44" s="80">
        <f>'22декРФ'!E44*1.05</f>
        <v>7232.400000000001</v>
      </c>
      <c r="F44" s="218">
        <f t="shared" si="0"/>
        <v>8678.880000000001</v>
      </c>
    </row>
    <row r="45" spans="1:6" ht="15">
      <c r="A45" s="89"/>
      <c r="B45" s="57" t="s">
        <v>41</v>
      </c>
      <c r="C45" s="54" t="s">
        <v>319</v>
      </c>
      <c r="D45" s="51" t="s">
        <v>318</v>
      </c>
      <c r="E45" s="80">
        <f>'22декРФ'!E45*1.05</f>
        <v>5523</v>
      </c>
      <c r="F45" s="218">
        <f t="shared" si="0"/>
        <v>6627.599999999999</v>
      </c>
    </row>
    <row r="46" spans="1:6" ht="15">
      <c r="A46" s="89"/>
      <c r="B46" s="57" t="s">
        <v>163</v>
      </c>
      <c r="C46" s="54" t="s">
        <v>319</v>
      </c>
      <c r="D46" s="51" t="s">
        <v>236</v>
      </c>
      <c r="E46" s="80">
        <f>'22декРФ'!E46*1.05</f>
        <v>8213.1</v>
      </c>
      <c r="F46" s="218">
        <f t="shared" si="0"/>
        <v>9855.72</v>
      </c>
    </row>
    <row r="47" spans="1:6" ht="15">
      <c r="A47" s="89"/>
      <c r="B47" s="57" t="s">
        <v>42</v>
      </c>
      <c r="C47" s="54" t="s">
        <v>319</v>
      </c>
      <c r="D47" s="50" t="s">
        <v>237</v>
      </c>
      <c r="E47" s="80">
        <f>'22декРФ'!E47*1.05</f>
        <v>1126.65</v>
      </c>
      <c r="F47" s="218">
        <f t="shared" si="0"/>
        <v>1351.98</v>
      </c>
    </row>
    <row r="48" spans="1:6" ht="15">
      <c r="A48" s="89"/>
      <c r="B48" s="57" t="s">
        <v>43</v>
      </c>
      <c r="C48" s="54" t="s">
        <v>319</v>
      </c>
      <c r="D48" s="51" t="s">
        <v>238</v>
      </c>
      <c r="E48" s="80">
        <f>'22декРФ'!E48*1.05</f>
        <v>10703.7</v>
      </c>
      <c r="F48" s="218">
        <f t="shared" si="0"/>
        <v>12844.44</v>
      </c>
    </row>
    <row r="49" spans="1:6" ht="15">
      <c r="A49" s="89"/>
      <c r="B49" s="57" t="s">
        <v>170</v>
      </c>
      <c r="C49" s="54" t="s">
        <v>319</v>
      </c>
      <c r="D49" s="50" t="s">
        <v>239</v>
      </c>
      <c r="E49" s="80">
        <f>'22декРФ'!E49*1.05</f>
        <v>7329</v>
      </c>
      <c r="F49" s="218">
        <f t="shared" si="0"/>
        <v>8794.8</v>
      </c>
    </row>
    <row r="50" spans="1:6" ht="15.75" thickBot="1">
      <c r="A50" s="91"/>
      <c r="B50" s="106" t="s">
        <v>40</v>
      </c>
      <c r="C50" s="93" t="s">
        <v>319</v>
      </c>
      <c r="D50" s="94" t="s">
        <v>240</v>
      </c>
      <c r="E50" s="219">
        <f>'22декРФ'!E50*1.05</f>
        <v>2986.2000000000003</v>
      </c>
      <c r="F50" s="220">
        <f t="shared" si="0"/>
        <v>3583.44</v>
      </c>
    </row>
    <row r="51" spans="1:6" s="290" customFormat="1" ht="15.75">
      <c r="A51" s="241">
        <v>33</v>
      </c>
      <c r="B51" s="291" t="s">
        <v>47</v>
      </c>
      <c r="C51" s="253"/>
      <c r="D51" s="251"/>
      <c r="E51" s="266">
        <f>'22декРФ'!E51*1.05</f>
        <v>0</v>
      </c>
      <c r="F51" s="289">
        <f t="shared" si="0"/>
        <v>0</v>
      </c>
    </row>
    <row r="52" spans="1:6" ht="15">
      <c r="A52" s="89"/>
      <c r="B52" s="57" t="s">
        <v>49</v>
      </c>
      <c r="C52" s="54" t="s">
        <v>50</v>
      </c>
      <c r="D52" s="51" t="s">
        <v>282</v>
      </c>
      <c r="E52" s="80">
        <f>'22декРФ'!E52*1.05</f>
        <v>27211.800000000003</v>
      </c>
      <c r="F52" s="218">
        <f t="shared" si="0"/>
        <v>32654.160000000003</v>
      </c>
    </row>
    <row r="53" spans="1:6" ht="15">
      <c r="A53" s="89"/>
      <c r="B53" s="57" t="s">
        <v>48</v>
      </c>
      <c r="C53" s="54" t="s">
        <v>14</v>
      </c>
      <c r="D53" s="50" t="s">
        <v>283</v>
      </c>
      <c r="E53" s="80">
        <f>'22декРФ'!E53*1.05</f>
        <v>13974.45</v>
      </c>
      <c r="F53" s="218">
        <f t="shared" si="0"/>
        <v>16769.34</v>
      </c>
    </row>
    <row r="54" spans="1:6" ht="15">
      <c r="A54" s="89"/>
      <c r="B54" s="57" t="s">
        <v>53</v>
      </c>
      <c r="C54" s="54" t="s">
        <v>50</v>
      </c>
      <c r="D54" s="51" t="s">
        <v>287</v>
      </c>
      <c r="E54" s="80">
        <f>'22декРФ'!E54*1.05</f>
        <v>12783.75</v>
      </c>
      <c r="F54" s="218">
        <f t="shared" si="0"/>
        <v>15340.5</v>
      </c>
    </row>
    <row r="55" spans="1:6" ht="15">
      <c r="A55" s="89"/>
      <c r="B55" s="57" t="s">
        <v>51</v>
      </c>
      <c r="C55" s="54" t="s">
        <v>319</v>
      </c>
      <c r="D55" s="50" t="s">
        <v>284</v>
      </c>
      <c r="E55" s="80">
        <f>'22декРФ'!E55*1.05</f>
        <v>7232.400000000001</v>
      </c>
      <c r="F55" s="218">
        <f t="shared" si="0"/>
        <v>8678.880000000001</v>
      </c>
    </row>
    <row r="56" spans="1:6" ht="15">
      <c r="A56" s="89"/>
      <c r="B56" s="57" t="s">
        <v>171</v>
      </c>
      <c r="C56" s="54" t="s">
        <v>319</v>
      </c>
      <c r="D56" s="51" t="s">
        <v>285</v>
      </c>
      <c r="E56" s="80">
        <f>'22декРФ'!E56*1.05</f>
        <v>7329</v>
      </c>
      <c r="F56" s="218">
        <f t="shared" si="0"/>
        <v>8794.8</v>
      </c>
    </row>
    <row r="57" spans="1:6" ht="15">
      <c r="A57" s="89"/>
      <c r="B57" s="57" t="s">
        <v>52</v>
      </c>
      <c r="C57" s="54" t="s">
        <v>319</v>
      </c>
      <c r="D57" s="50" t="s">
        <v>286</v>
      </c>
      <c r="E57" s="80">
        <f>'22декРФ'!E57*1.05</f>
        <v>7822.5</v>
      </c>
      <c r="F57" s="218">
        <f t="shared" si="0"/>
        <v>9387</v>
      </c>
    </row>
    <row r="58" spans="1:6" ht="15">
      <c r="A58" s="89"/>
      <c r="B58" s="57" t="s">
        <v>54</v>
      </c>
      <c r="C58" s="54" t="s">
        <v>319</v>
      </c>
      <c r="D58" s="51" t="s">
        <v>288</v>
      </c>
      <c r="E58" s="80">
        <f>'22декРФ'!E58*1.05</f>
        <v>1126.65</v>
      </c>
      <c r="F58" s="218">
        <f t="shared" si="0"/>
        <v>1351.98</v>
      </c>
    </row>
    <row r="59" spans="1:6" ht="15.75" thickBot="1">
      <c r="A59" s="91"/>
      <c r="B59" s="106" t="s">
        <v>172</v>
      </c>
      <c r="C59" s="93" t="s">
        <v>319</v>
      </c>
      <c r="D59" s="109" t="s">
        <v>216</v>
      </c>
      <c r="E59" s="219">
        <f>'22декРФ'!E59*1.05</f>
        <v>1783.95</v>
      </c>
      <c r="F59" s="220">
        <f t="shared" si="0"/>
        <v>2140.74</v>
      </c>
    </row>
    <row r="60" spans="1:6" s="290" customFormat="1" ht="15.75">
      <c r="A60" s="241">
        <v>34</v>
      </c>
      <c r="B60" s="291" t="s">
        <v>55</v>
      </c>
      <c r="C60" s="253"/>
      <c r="D60" s="247"/>
      <c r="E60" s="266">
        <f>'22декРФ'!E60*1.05</f>
        <v>0</v>
      </c>
      <c r="F60" s="289">
        <f t="shared" si="0"/>
        <v>0</v>
      </c>
    </row>
    <row r="61" spans="1:6" ht="15">
      <c r="A61" s="89"/>
      <c r="B61" s="57" t="s">
        <v>59</v>
      </c>
      <c r="C61" s="54" t="s">
        <v>14</v>
      </c>
      <c r="D61" s="50" t="s">
        <v>289</v>
      </c>
      <c r="E61" s="80">
        <f>'22декРФ'!E61*1.05</f>
        <v>22638</v>
      </c>
      <c r="F61" s="218">
        <f t="shared" si="0"/>
        <v>27165.6</v>
      </c>
    </row>
    <row r="62" spans="1:6" ht="15">
      <c r="A62" s="89"/>
      <c r="B62" s="57" t="s">
        <v>56</v>
      </c>
      <c r="C62" s="54" t="s">
        <v>14</v>
      </c>
      <c r="D62" s="51" t="s">
        <v>290</v>
      </c>
      <c r="E62" s="80">
        <f>'22декРФ'!E62*1.05</f>
        <v>11040.75</v>
      </c>
      <c r="F62" s="218">
        <f t="shared" si="0"/>
        <v>13248.9</v>
      </c>
    </row>
    <row r="63" spans="1:6" ht="15">
      <c r="A63" s="89"/>
      <c r="B63" s="57" t="s">
        <v>57</v>
      </c>
      <c r="C63" s="54" t="s">
        <v>14</v>
      </c>
      <c r="D63" s="50" t="s">
        <v>291</v>
      </c>
      <c r="E63" s="80">
        <f>'22декРФ'!E63*1.05</f>
        <v>10662.75</v>
      </c>
      <c r="F63" s="218">
        <f t="shared" si="0"/>
        <v>12795.3</v>
      </c>
    </row>
    <row r="64" spans="1:6" ht="15.75" thickBot="1">
      <c r="A64" s="91"/>
      <c r="B64" s="106" t="s">
        <v>58</v>
      </c>
      <c r="C64" s="93" t="s">
        <v>14</v>
      </c>
      <c r="D64" s="94" t="s">
        <v>292</v>
      </c>
      <c r="E64" s="219">
        <f>'22декРФ'!E64*1.05</f>
        <v>1966.65</v>
      </c>
      <c r="F64" s="220">
        <f t="shared" si="0"/>
        <v>2359.98</v>
      </c>
    </row>
    <row r="65" spans="1:6" s="290" customFormat="1" ht="15.75">
      <c r="A65" s="241">
        <v>35</v>
      </c>
      <c r="B65" s="291" t="s">
        <v>60</v>
      </c>
      <c r="C65" s="253" t="s">
        <v>14</v>
      </c>
      <c r="D65" s="251"/>
      <c r="E65" s="266">
        <f>'22декРФ'!E65*1.05</f>
        <v>0</v>
      </c>
      <c r="F65" s="289">
        <f t="shared" si="0"/>
        <v>0</v>
      </c>
    </row>
    <row r="66" spans="1:6" ht="15">
      <c r="A66" s="89"/>
      <c r="B66" s="57" t="s">
        <v>61</v>
      </c>
      <c r="C66" s="54" t="s">
        <v>14</v>
      </c>
      <c r="D66" s="51" t="s">
        <v>241</v>
      </c>
      <c r="E66" s="80">
        <f>'22декРФ'!E66*1.05</f>
        <v>4284</v>
      </c>
      <c r="F66" s="218">
        <f t="shared" si="0"/>
        <v>5140.8</v>
      </c>
    </row>
    <row r="67" spans="1:6" ht="15">
      <c r="A67" s="89"/>
      <c r="B67" s="57" t="s">
        <v>62</v>
      </c>
      <c r="C67" s="54" t="s">
        <v>14</v>
      </c>
      <c r="D67" s="50" t="s">
        <v>242</v>
      </c>
      <c r="E67" s="80">
        <f>'22декРФ'!E67*1.05</f>
        <v>6035.400000000001</v>
      </c>
      <c r="F67" s="218">
        <f t="shared" si="0"/>
        <v>7242.4800000000005</v>
      </c>
    </row>
    <row r="68" spans="1:6" ht="15">
      <c r="A68" s="89"/>
      <c r="B68" s="57" t="s">
        <v>63</v>
      </c>
      <c r="C68" s="54" t="s">
        <v>14</v>
      </c>
      <c r="D68" s="51" t="s">
        <v>243</v>
      </c>
      <c r="E68" s="80">
        <f>'22декРФ'!E68*1.05</f>
        <v>3969</v>
      </c>
      <c r="F68" s="218">
        <f t="shared" si="0"/>
        <v>4762.8</v>
      </c>
    </row>
    <row r="69" spans="1:6" ht="15">
      <c r="A69" s="89"/>
      <c r="B69" s="57" t="s">
        <v>64</v>
      </c>
      <c r="C69" s="54" t="s">
        <v>14</v>
      </c>
      <c r="D69" s="50" t="s">
        <v>244</v>
      </c>
      <c r="E69" s="80">
        <f>'22декРФ'!E69*1.05</f>
        <v>6195</v>
      </c>
      <c r="F69" s="218">
        <f t="shared" si="0"/>
        <v>7434</v>
      </c>
    </row>
    <row r="70" spans="1:6" ht="15">
      <c r="A70" s="89"/>
      <c r="B70" s="57" t="s">
        <v>68</v>
      </c>
      <c r="C70" s="54" t="s">
        <v>14</v>
      </c>
      <c r="D70" s="51" t="s">
        <v>248</v>
      </c>
      <c r="E70" s="80">
        <f>'22декРФ'!E70*1.05</f>
        <v>9215.85</v>
      </c>
      <c r="F70" s="218">
        <f aca="true" t="shared" si="1" ref="F70:F133">E70*1.2</f>
        <v>11059.02</v>
      </c>
    </row>
    <row r="71" spans="1:6" s="6" customFormat="1" ht="15">
      <c r="A71" s="89"/>
      <c r="B71" s="57" t="s">
        <v>69</v>
      </c>
      <c r="C71" s="54" t="s">
        <v>14</v>
      </c>
      <c r="D71" s="50" t="s">
        <v>249</v>
      </c>
      <c r="E71" s="80">
        <f>'22декРФ'!E71*1.05</f>
        <v>12787.95</v>
      </c>
      <c r="F71" s="218">
        <f t="shared" si="1"/>
        <v>15345.54</v>
      </c>
    </row>
    <row r="72" spans="1:6" s="6" customFormat="1" ht="15">
      <c r="A72" s="89"/>
      <c r="B72" s="57" t="s">
        <v>67</v>
      </c>
      <c r="C72" s="54" t="s">
        <v>14</v>
      </c>
      <c r="D72" s="51" t="s">
        <v>247</v>
      </c>
      <c r="E72" s="80">
        <f>'22декРФ'!E72*1.05</f>
        <v>4977</v>
      </c>
      <c r="F72" s="218">
        <f t="shared" si="1"/>
        <v>5972.4</v>
      </c>
    </row>
    <row r="73" spans="1:6" s="6" customFormat="1" ht="15">
      <c r="A73" s="89"/>
      <c r="B73" s="57" t="s">
        <v>66</v>
      </c>
      <c r="C73" s="54" t="s">
        <v>14</v>
      </c>
      <c r="D73" s="50" t="s">
        <v>246</v>
      </c>
      <c r="E73" s="80">
        <f>'22декРФ'!E73*1.05</f>
        <v>3386.25</v>
      </c>
      <c r="F73" s="218">
        <f t="shared" si="1"/>
        <v>4063.5</v>
      </c>
    </row>
    <row r="74" spans="1:6" s="6" customFormat="1" ht="15">
      <c r="A74" s="89"/>
      <c r="B74" s="57" t="s">
        <v>72</v>
      </c>
      <c r="C74" s="54" t="s">
        <v>14</v>
      </c>
      <c r="D74" s="51" t="s">
        <v>252</v>
      </c>
      <c r="E74" s="80">
        <f>'22декРФ'!E74*1.05</f>
        <v>6721.05</v>
      </c>
      <c r="F74" s="218">
        <f t="shared" si="1"/>
        <v>8065.26</v>
      </c>
    </row>
    <row r="75" spans="1:6" s="6" customFormat="1" ht="15">
      <c r="A75" s="89"/>
      <c r="B75" s="57" t="s">
        <v>70</v>
      </c>
      <c r="C75" s="54" t="s">
        <v>14</v>
      </c>
      <c r="D75" s="50" t="s">
        <v>250</v>
      </c>
      <c r="E75" s="80">
        <f>'22декРФ'!E75*1.05</f>
        <v>5761.35</v>
      </c>
      <c r="F75" s="218">
        <f t="shared" si="1"/>
        <v>6913.62</v>
      </c>
    </row>
    <row r="76" spans="1:6" s="6" customFormat="1" ht="15">
      <c r="A76" s="89"/>
      <c r="B76" s="57" t="s">
        <v>71</v>
      </c>
      <c r="C76" s="54" t="s">
        <v>14</v>
      </c>
      <c r="D76" s="51" t="s">
        <v>251</v>
      </c>
      <c r="E76" s="80">
        <f>'22декРФ'!E76*1.05</f>
        <v>6540.450000000001</v>
      </c>
      <c r="F76" s="218">
        <f t="shared" si="1"/>
        <v>7848.540000000001</v>
      </c>
    </row>
    <row r="77" spans="1:6" s="6" customFormat="1" ht="15">
      <c r="A77" s="274"/>
      <c r="B77" s="214" t="s">
        <v>73</v>
      </c>
      <c r="C77" s="182" t="s">
        <v>14</v>
      </c>
      <c r="D77" s="140" t="s">
        <v>253</v>
      </c>
      <c r="E77" s="216">
        <f>'22декРФ'!E77*1.05</f>
        <v>1228.5</v>
      </c>
      <c r="F77" s="275">
        <f t="shared" si="1"/>
        <v>1474.2</v>
      </c>
    </row>
    <row r="78" spans="1:6" s="6" customFormat="1" ht="15.75" thickBot="1">
      <c r="A78" s="276"/>
      <c r="B78" s="277" t="s">
        <v>65</v>
      </c>
      <c r="C78" s="278" t="s">
        <v>319</v>
      </c>
      <c r="D78" s="279" t="s">
        <v>245</v>
      </c>
      <c r="E78" s="280">
        <f>'22декРФ'!E78*1.05</f>
        <v>917.7</v>
      </c>
      <c r="F78" s="281">
        <f t="shared" si="1"/>
        <v>1101.24</v>
      </c>
    </row>
    <row r="79" spans="1:6" s="6" customFormat="1" ht="15">
      <c r="A79" s="86">
        <v>36</v>
      </c>
      <c r="B79" s="99" t="s">
        <v>44</v>
      </c>
      <c r="C79" s="88" t="s">
        <v>319</v>
      </c>
      <c r="D79" s="105" t="s">
        <v>301</v>
      </c>
      <c r="E79" s="174">
        <f>'22декРФ'!E79*1.05</f>
        <v>7716.450000000001</v>
      </c>
      <c r="F79" s="217">
        <f t="shared" si="1"/>
        <v>9259.74</v>
      </c>
    </row>
    <row r="80" spans="1:6" s="6" customFormat="1" ht="15">
      <c r="A80" s="89">
        <v>37</v>
      </c>
      <c r="B80" s="292" t="s">
        <v>45</v>
      </c>
      <c r="C80" s="54" t="s">
        <v>319</v>
      </c>
      <c r="D80" s="51" t="s">
        <v>302</v>
      </c>
      <c r="E80" s="80">
        <f>'22декРФ'!E80*1.05</f>
        <v>3805.2000000000003</v>
      </c>
      <c r="F80" s="218">
        <f t="shared" si="1"/>
        <v>4566.24</v>
      </c>
    </row>
    <row r="81" spans="1:6" s="6" customFormat="1" ht="15.75" thickBot="1">
      <c r="A81" s="91">
        <v>38</v>
      </c>
      <c r="B81" s="106" t="s">
        <v>46</v>
      </c>
      <c r="C81" s="93" t="s">
        <v>319</v>
      </c>
      <c r="D81" s="109" t="s">
        <v>260</v>
      </c>
      <c r="E81" s="219">
        <f>'22декРФ'!E81*1.05</f>
        <v>2711.1</v>
      </c>
      <c r="F81" s="220">
        <f t="shared" si="1"/>
        <v>3253.3199999999997</v>
      </c>
    </row>
    <row r="82" spans="1:6" s="290" customFormat="1" ht="15.75">
      <c r="A82" s="241">
        <v>39</v>
      </c>
      <c r="B82" s="291" t="s">
        <v>74</v>
      </c>
      <c r="C82" s="253" t="s">
        <v>319</v>
      </c>
      <c r="D82" s="247"/>
      <c r="E82" s="266">
        <f>'22декРФ'!E82*1.05</f>
        <v>0</v>
      </c>
      <c r="F82" s="289">
        <f t="shared" si="1"/>
        <v>0</v>
      </c>
    </row>
    <row r="83" spans="1:6" s="6" customFormat="1" ht="15">
      <c r="A83" s="89"/>
      <c r="B83" s="57" t="s">
        <v>75</v>
      </c>
      <c r="C83" s="54" t="s">
        <v>319</v>
      </c>
      <c r="D83" s="50" t="s">
        <v>254</v>
      </c>
      <c r="E83" s="80">
        <f>'22декРФ'!E83*1.05</f>
        <v>6084.75</v>
      </c>
      <c r="F83" s="218">
        <f t="shared" si="1"/>
        <v>7301.7</v>
      </c>
    </row>
    <row r="84" spans="1:6" s="6" customFormat="1" ht="15">
      <c r="A84" s="89"/>
      <c r="B84" s="57" t="s">
        <v>79</v>
      </c>
      <c r="C84" s="54" t="s">
        <v>319</v>
      </c>
      <c r="D84" s="51" t="s">
        <v>303</v>
      </c>
      <c r="E84" s="80">
        <f>'22декРФ'!E84*1.05</f>
        <v>2984.1</v>
      </c>
      <c r="F84" s="218">
        <f t="shared" si="1"/>
        <v>3580.9199999999996</v>
      </c>
    </row>
    <row r="85" spans="1:6" ht="15">
      <c r="A85" s="89"/>
      <c r="B85" s="57" t="s">
        <v>76</v>
      </c>
      <c r="C85" s="54" t="s">
        <v>319</v>
      </c>
      <c r="D85" s="50" t="s">
        <v>255</v>
      </c>
      <c r="E85" s="80">
        <f>'22декРФ'!E85*1.05</f>
        <v>3775.8</v>
      </c>
      <c r="F85" s="218">
        <f t="shared" si="1"/>
        <v>4530.96</v>
      </c>
    </row>
    <row r="86" spans="1:6" ht="15">
      <c r="A86" s="89"/>
      <c r="B86" s="57" t="s">
        <v>77</v>
      </c>
      <c r="C86" s="54" t="s">
        <v>319</v>
      </c>
      <c r="D86" s="51" t="s">
        <v>256</v>
      </c>
      <c r="E86" s="80">
        <f>'22декРФ'!E86*1.05</f>
        <v>2974.65</v>
      </c>
      <c r="F86" s="218">
        <f t="shared" si="1"/>
        <v>3569.58</v>
      </c>
    </row>
    <row r="87" spans="1:6" s="6" customFormat="1" ht="15.75" thickBot="1">
      <c r="A87" s="91"/>
      <c r="B87" s="106" t="s">
        <v>78</v>
      </c>
      <c r="C87" s="93" t="s">
        <v>319</v>
      </c>
      <c r="D87" s="109" t="s">
        <v>257</v>
      </c>
      <c r="E87" s="219">
        <f>'22декРФ'!E87*1.05</f>
        <v>2321.55</v>
      </c>
      <c r="F87" s="220">
        <f t="shared" si="1"/>
        <v>2785.86</v>
      </c>
    </row>
    <row r="88" spans="1:6" s="290" customFormat="1" ht="15.75">
      <c r="A88" s="241">
        <v>40</v>
      </c>
      <c r="B88" s="291" t="s">
        <v>80</v>
      </c>
      <c r="C88" s="253" t="s">
        <v>319</v>
      </c>
      <c r="D88" s="247"/>
      <c r="E88" s="266">
        <f>'22декРФ'!E88*1.05</f>
        <v>0</v>
      </c>
      <c r="F88" s="289">
        <f t="shared" si="1"/>
        <v>0</v>
      </c>
    </row>
    <row r="89" spans="1:6" ht="15">
      <c r="A89" s="89"/>
      <c r="B89" s="57" t="s">
        <v>82</v>
      </c>
      <c r="C89" s="54" t="s">
        <v>319</v>
      </c>
      <c r="D89" s="50" t="s">
        <v>264</v>
      </c>
      <c r="E89" s="80">
        <f>'22декРФ'!E89*1.05</f>
        <v>4066.65</v>
      </c>
      <c r="F89" s="218">
        <f t="shared" si="1"/>
        <v>4879.98</v>
      </c>
    </row>
    <row r="90" spans="1:6" ht="15">
      <c r="A90" s="89"/>
      <c r="B90" s="57" t="s">
        <v>81</v>
      </c>
      <c r="C90" s="54" t="s">
        <v>319</v>
      </c>
      <c r="D90" s="51" t="s">
        <v>263</v>
      </c>
      <c r="E90" s="80">
        <f>'22декРФ'!E90*1.05</f>
        <v>3955.3500000000004</v>
      </c>
      <c r="F90" s="218">
        <f t="shared" si="1"/>
        <v>4746.42</v>
      </c>
    </row>
    <row r="91" spans="1:6" ht="15">
      <c r="A91" s="89"/>
      <c r="B91" s="57" t="s">
        <v>83</v>
      </c>
      <c r="C91" s="54" t="s">
        <v>319</v>
      </c>
      <c r="D91" s="50" t="s">
        <v>265</v>
      </c>
      <c r="E91" s="80">
        <f>'22декРФ'!E91*1.05</f>
        <v>3027.15</v>
      </c>
      <c r="F91" s="218">
        <f t="shared" si="1"/>
        <v>3632.58</v>
      </c>
    </row>
    <row r="92" spans="1:6" ht="15">
      <c r="A92" s="89"/>
      <c r="B92" s="57" t="s">
        <v>84</v>
      </c>
      <c r="C92" s="54" t="s">
        <v>319</v>
      </c>
      <c r="D92" s="51" t="s">
        <v>266</v>
      </c>
      <c r="E92" s="80">
        <f>'22декРФ'!E92*1.05</f>
        <v>2190.3</v>
      </c>
      <c r="F92" s="218">
        <f t="shared" si="1"/>
        <v>2628.36</v>
      </c>
    </row>
    <row r="93" spans="1:6" ht="15">
      <c r="A93" s="89"/>
      <c r="B93" s="57" t="s">
        <v>85</v>
      </c>
      <c r="C93" s="54" t="s">
        <v>319</v>
      </c>
      <c r="D93" s="50" t="s">
        <v>304</v>
      </c>
      <c r="E93" s="80">
        <f>'22декРФ'!E93*1.05</f>
        <v>1850.1000000000001</v>
      </c>
      <c r="F93" s="218">
        <f t="shared" si="1"/>
        <v>2220.12</v>
      </c>
    </row>
    <row r="94" spans="1:6" ht="15.75" thickBot="1">
      <c r="A94" s="91"/>
      <c r="B94" s="106" t="s">
        <v>86</v>
      </c>
      <c r="C94" s="93" t="s">
        <v>319</v>
      </c>
      <c r="D94" s="94" t="s">
        <v>305</v>
      </c>
      <c r="E94" s="219">
        <f>'22декРФ'!E94*1.05</f>
        <v>386.40000000000003</v>
      </c>
      <c r="F94" s="220">
        <f t="shared" si="1"/>
        <v>463.68</v>
      </c>
    </row>
    <row r="95" spans="1:6" ht="16.5" customHeight="1">
      <c r="A95" s="241">
        <v>41</v>
      </c>
      <c r="B95" s="242" t="s">
        <v>87</v>
      </c>
      <c r="C95" s="253" t="s">
        <v>319</v>
      </c>
      <c r="D95" s="251"/>
      <c r="E95" s="266">
        <f>'22декРФ'!E95*1.05</f>
        <v>0</v>
      </c>
      <c r="F95" s="289">
        <f t="shared" si="1"/>
        <v>0</v>
      </c>
    </row>
    <row r="96" spans="1:6" ht="15">
      <c r="A96" s="89"/>
      <c r="B96" s="57" t="s">
        <v>88</v>
      </c>
      <c r="C96" s="54" t="s">
        <v>319</v>
      </c>
      <c r="D96" s="51" t="s">
        <v>258</v>
      </c>
      <c r="E96" s="80">
        <f>'22декРФ'!E96*1.05</f>
        <v>2714.25</v>
      </c>
      <c r="F96" s="218">
        <f t="shared" si="1"/>
        <v>3257.1</v>
      </c>
    </row>
    <row r="97" spans="1:6" ht="15">
      <c r="A97" s="89"/>
      <c r="B97" s="57" t="s">
        <v>89</v>
      </c>
      <c r="C97" s="54" t="s">
        <v>319</v>
      </c>
      <c r="D97" s="50" t="s">
        <v>259</v>
      </c>
      <c r="E97" s="80">
        <f>'22декРФ'!E97*1.05</f>
        <v>2668.05</v>
      </c>
      <c r="F97" s="218">
        <f t="shared" si="1"/>
        <v>3201.6600000000003</v>
      </c>
    </row>
    <row r="98" spans="1:6" ht="15">
      <c r="A98" s="89"/>
      <c r="B98" s="57" t="s">
        <v>90</v>
      </c>
      <c r="C98" s="54" t="s">
        <v>319</v>
      </c>
      <c r="D98" s="51" t="s">
        <v>261</v>
      </c>
      <c r="E98" s="80">
        <f>'22декРФ'!E98*1.05</f>
        <v>3257.1000000000004</v>
      </c>
      <c r="F98" s="218">
        <f t="shared" si="1"/>
        <v>3908.5200000000004</v>
      </c>
    </row>
    <row r="99" spans="1:6" ht="15">
      <c r="A99" s="89"/>
      <c r="B99" s="57" t="s">
        <v>91</v>
      </c>
      <c r="C99" s="54" t="s">
        <v>319</v>
      </c>
      <c r="D99" s="50" t="s">
        <v>262</v>
      </c>
      <c r="E99" s="80">
        <f>'22декРФ'!E99*1.05</f>
        <v>3195.15</v>
      </c>
      <c r="F99" s="218">
        <f t="shared" si="1"/>
        <v>3834.18</v>
      </c>
    </row>
    <row r="100" spans="1:6" ht="15.75" thickBot="1">
      <c r="A100" s="91"/>
      <c r="B100" s="106" t="s">
        <v>92</v>
      </c>
      <c r="C100" s="93" t="s">
        <v>319</v>
      </c>
      <c r="D100" s="94" t="s">
        <v>260</v>
      </c>
      <c r="E100" s="219">
        <f>'22декРФ'!E100*1.05</f>
        <v>2711.1</v>
      </c>
      <c r="F100" s="220">
        <f t="shared" si="1"/>
        <v>3253.3199999999997</v>
      </c>
    </row>
    <row r="101" spans="1:6" ht="18" customHeight="1">
      <c r="A101" s="241">
        <v>42</v>
      </c>
      <c r="B101" s="291" t="s">
        <v>87</v>
      </c>
      <c r="C101" s="253"/>
      <c r="D101" s="251"/>
      <c r="E101" s="266">
        <f>'22декРФ'!E101*1.05</f>
        <v>0</v>
      </c>
      <c r="F101" s="289">
        <f t="shared" si="1"/>
        <v>0</v>
      </c>
    </row>
    <row r="102" spans="1:6" ht="15">
      <c r="A102" s="89"/>
      <c r="B102" s="57" t="s">
        <v>93</v>
      </c>
      <c r="C102" s="54" t="s">
        <v>319</v>
      </c>
      <c r="D102" s="51" t="s">
        <v>306</v>
      </c>
      <c r="E102" s="80">
        <f>'22декРФ'!E102*1.05</f>
        <v>3966.9</v>
      </c>
      <c r="F102" s="218">
        <f t="shared" si="1"/>
        <v>4760.28</v>
      </c>
    </row>
    <row r="103" spans="1:6" ht="15">
      <c r="A103" s="89"/>
      <c r="B103" s="57" t="s">
        <v>94</v>
      </c>
      <c r="C103" s="54" t="s">
        <v>319</v>
      </c>
      <c r="D103" s="50" t="s">
        <v>307</v>
      </c>
      <c r="E103" s="80">
        <f>'22декРФ'!E103*1.05</f>
        <v>2409.75</v>
      </c>
      <c r="F103" s="218">
        <f t="shared" si="1"/>
        <v>2891.7</v>
      </c>
    </row>
    <row r="104" spans="1:6" ht="15">
      <c r="A104" s="89"/>
      <c r="B104" s="57" t="s">
        <v>95</v>
      </c>
      <c r="C104" s="54" t="s">
        <v>319</v>
      </c>
      <c r="D104" s="51" t="s">
        <v>308</v>
      </c>
      <c r="E104" s="80">
        <f>'22декРФ'!E104*1.05</f>
        <v>7447.650000000001</v>
      </c>
      <c r="F104" s="218">
        <f t="shared" si="1"/>
        <v>8937.18</v>
      </c>
    </row>
    <row r="105" spans="1:6" ht="15">
      <c r="A105" s="89"/>
      <c r="B105" s="57" t="s">
        <v>96</v>
      </c>
      <c r="C105" s="54" t="s">
        <v>319</v>
      </c>
      <c r="D105" s="50" t="s">
        <v>309</v>
      </c>
      <c r="E105" s="80">
        <f>'22декРФ'!E105*1.05</f>
        <v>4399.5</v>
      </c>
      <c r="F105" s="218">
        <f t="shared" si="1"/>
        <v>5279.4</v>
      </c>
    </row>
    <row r="106" spans="1:6" ht="15">
      <c r="A106" s="89"/>
      <c r="B106" s="57" t="s">
        <v>76</v>
      </c>
      <c r="C106" s="54" t="s">
        <v>319</v>
      </c>
      <c r="D106" s="51" t="s">
        <v>255</v>
      </c>
      <c r="E106" s="80">
        <f>'22декРФ'!E106*1.05</f>
        <v>3775.8</v>
      </c>
      <c r="F106" s="218">
        <f t="shared" si="1"/>
        <v>4530.96</v>
      </c>
    </row>
    <row r="107" spans="1:6" ht="15">
      <c r="A107" s="89"/>
      <c r="B107" s="57" t="s">
        <v>100</v>
      </c>
      <c r="C107" s="54" t="s">
        <v>319</v>
      </c>
      <c r="D107" s="50" t="s">
        <v>310</v>
      </c>
      <c r="E107" s="80">
        <f>'22декРФ'!E107*1.05</f>
        <v>5278.35</v>
      </c>
      <c r="F107" s="218">
        <f t="shared" si="1"/>
        <v>6334.02</v>
      </c>
    </row>
    <row r="108" spans="1:6" ht="15">
      <c r="A108" s="89"/>
      <c r="B108" s="57" t="s">
        <v>97</v>
      </c>
      <c r="C108" s="54" t="s">
        <v>319</v>
      </c>
      <c r="D108" s="51" t="s">
        <v>311</v>
      </c>
      <c r="E108" s="80">
        <f>'22декРФ'!E108*1.05</f>
        <v>1167.6000000000001</v>
      </c>
      <c r="F108" s="218">
        <f t="shared" si="1"/>
        <v>1401.1200000000001</v>
      </c>
    </row>
    <row r="109" spans="1:6" ht="15">
      <c r="A109" s="89"/>
      <c r="B109" s="57" t="s">
        <v>98</v>
      </c>
      <c r="C109" s="54" t="s">
        <v>319</v>
      </c>
      <c r="D109" s="50" t="s">
        <v>312</v>
      </c>
      <c r="E109" s="80">
        <f>'22декРФ'!E109*1.05</f>
        <v>940.8000000000001</v>
      </c>
      <c r="F109" s="218">
        <f t="shared" si="1"/>
        <v>1128.96</v>
      </c>
    </row>
    <row r="110" spans="1:6" ht="15.75" thickBot="1">
      <c r="A110" s="91"/>
      <c r="B110" s="106" t="s">
        <v>99</v>
      </c>
      <c r="C110" s="93" t="s">
        <v>319</v>
      </c>
      <c r="D110" s="94" t="s">
        <v>313</v>
      </c>
      <c r="E110" s="219">
        <f>'22декРФ'!E110*1.05</f>
        <v>1710.45</v>
      </c>
      <c r="F110" s="220">
        <f t="shared" si="1"/>
        <v>2052.54</v>
      </c>
    </row>
    <row r="111" spans="1:6" ht="15.75">
      <c r="A111" s="241">
        <v>43</v>
      </c>
      <c r="B111" s="291" t="s">
        <v>101</v>
      </c>
      <c r="C111" s="253" t="s">
        <v>14</v>
      </c>
      <c r="D111" s="251"/>
      <c r="E111" s="266">
        <f>'22декРФ'!E111*1.05</f>
        <v>0</v>
      </c>
      <c r="F111" s="289">
        <f t="shared" si="1"/>
        <v>0</v>
      </c>
    </row>
    <row r="112" spans="1:6" ht="15">
      <c r="A112" s="89"/>
      <c r="B112" s="57" t="s">
        <v>102</v>
      </c>
      <c r="C112" s="54" t="s">
        <v>14</v>
      </c>
      <c r="D112" s="51" t="s">
        <v>267</v>
      </c>
      <c r="E112" s="80">
        <f>'22декРФ'!E112*1.05</f>
        <v>7308</v>
      </c>
      <c r="F112" s="218">
        <f t="shared" si="1"/>
        <v>8769.6</v>
      </c>
    </row>
    <row r="113" spans="1:6" ht="15">
      <c r="A113" s="89"/>
      <c r="B113" s="57" t="s">
        <v>103</v>
      </c>
      <c r="C113" s="54" t="s">
        <v>14</v>
      </c>
      <c r="D113" s="50" t="s">
        <v>268</v>
      </c>
      <c r="E113" s="80">
        <f>'22декРФ'!E113*1.05</f>
        <v>6097.35</v>
      </c>
      <c r="F113" s="218">
        <f t="shared" si="1"/>
        <v>7316.820000000001</v>
      </c>
    </row>
    <row r="114" spans="1:6" ht="15">
      <c r="A114" s="89"/>
      <c r="B114" s="57" t="s">
        <v>109</v>
      </c>
      <c r="C114" s="54" t="s">
        <v>14</v>
      </c>
      <c r="D114" s="51" t="s">
        <v>274</v>
      </c>
      <c r="E114" s="80">
        <f>'22декРФ'!E114*1.05</f>
        <v>5561.85</v>
      </c>
      <c r="F114" s="218">
        <f t="shared" si="1"/>
        <v>6674.22</v>
      </c>
    </row>
    <row r="115" spans="1:6" ht="15">
      <c r="A115" s="89"/>
      <c r="B115" s="57" t="s">
        <v>110</v>
      </c>
      <c r="C115" s="54" t="s">
        <v>14</v>
      </c>
      <c r="D115" s="50" t="s">
        <v>275</v>
      </c>
      <c r="E115" s="80">
        <f>'22декРФ'!E115*1.05</f>
        <v>7008.75</v>
      </c>
      <c r="F115" s="218">
        <f t="shared" si="1"/>
        <v>8410.5</v>
      </c>
    </row>
    <row r="116" spans="1:6" ht="15">
      <c r="A116" s="89"/>
      <c r="B116" s="57" t="s">
        <v>104</v>
      </c>
      <c r="C116" s="54" t="s">
        <v>14</v>
      </c>
      <c r="D116" s="51" t="s">
        <v>269</v>
      </c>
      <c r="E116" s="80">
        <f>'22декРФ'!E116*1.05</f>
        <v>8172.150000000001</v>
      </c>
      <c r="F116" s="218">
        <f t="shared" si="1"/>
        <v>9806.58</v>
      </c>
    </row>
    <row r="117" spans="1:6" ht="15">
      <c r="A117" s="89"/>
      <c r="B117" s="57" t="s">
        <v>105</v>
      </c>
      <c r="C117" s="54" t="s">
        <v>14</v>
      </c>
      <c r="D117" s="50" t="s">
        <v>270</v>
      </c>
      <c r="E117" s="80">
        <f>'22декРФ'!E117*1.05</f>
        <v>7679.700000000001</v>
      </c>
      <c r="F117" s="218">
        <f t="shared" si="1"/>
        <v>9215.640000000001</v>
      </c>
    </row>
    <row r="118" spans="1:6" ht="15">
      <c r="A118" s="89"/>
      <c r="B118" s="57" t="s">
        <v>114</v>
      </c>
      <c r="C118" s="54" t="s">
        <v>14</v>
      </c>
      <c r="D118" s="51" t="s">
        <v>279</v>
      </c>
      <c r="E118" s="80">
        <f>'22декРФ'!E118*1.05</f>
        <v>14133</v>
      </c>
      <c r="F118" s="218">
        <f t="shared" si="1"/>
        <v>16959.6</v>
      </c>
    </row>
    <row r="119" spans="1:6" ht="15">
      <c r="A119" s="89"/>
      <c r="B119" s="57" t="s">
        <v>106</v>
      </c>
      <c r="C119" s="54" t="s">
        <v>14</v>
      </c>
      <c r="D119" s="51" t="s">
        <v>271</v>
      </c>
      <c r="E119" s="80">
        <f>'22декРФ'!E119*1.05</f>
        <v>1718.8500000000001</v>
      </c>
      <c r="F119" s="218">
        <f t="shared" si="1"/>
        <v>2062.62</v>
      </c>
    </row>
    <row r="120" spans="1:6" ht="15">
      <c r="A120" s="89"/>
      <c r="B120" s="57" t="s">
        <v>107</v>
      </c>
      <c r="C120" s="54" t="s">
        <v>14</v>
      </c>
      <c r="D120" s="50" t="s">
        <v>272</v>
      </c>
      <c r="E120" s="80">
        <f>'22декРФ'!E120*1.05</f>
        <v>2103.15</v>
      </c>
      <c r="F120" s="218">
        <f t="shared" si="1"/>
        <v>2523.78</v>
      </c>
    </row>
    <row r="121" spans="1:6" ht="15">
      <c r="A121" s="89"/>
      <c r="B121" s="57" t="s">
        <v>108</v>
      </c>
      <c r="C121" s="54" t="s">
        <v>14</v>
      </c>
      <c r="D121" s="51" t="s">
        <v>273</v>
      </c>
      <c r="E121" s="80">
        <f>'22декРФ'!E121*1.05</f>
        <v>2787.75</v>
      </c>
      <c r="F121" s="218">
        <f t="shared" si="1"/>
        <v>3345.2999999999997</v>
      </c>
    </row>
    <row r="122" spans="1:6" ht="15">
      <c r="A122" s="89"/>
      <c r="B122" s="57" t="s">
        <v>111</v>
      </c>
      <c r="C122" s="54" t="s">
        <v>14</v>
      </c>
      <c r="D122" s="50" t="s">
        <v>276</v>
      </c>
      <c r="E122" s="80">
        <f>'22декРФ'!E122*1.05</f>
        <v>7187.25</v>
      </c>
      <c r="F122" s="218">
        <f t="shared" si="1"/>
        <v>8624.699999999999</v>
      </c>
    </row>
    <row r="123" spans="1:6" ht="15">
      <c r="A123" s="89"/>
      <c r="B123" s="57" t="s">
        <v>112</v>
      </c>
      <c r="C123" s="54" t="s">
        <v>14</v>
      </c>
      <c r="D123" s="51" t="s">
        <v>277</v>
      </c>
      <c r="E123" s="80">
        <f>'22декРФ'!E123*1.05</f>
        <v>5031.6</v>
      </c>
      <c r="F123" s="218">
        <f t="shared" si="1"/>
        <v>6037.92</v>
      </c>
    </row>
    <row r="124" spans="1:6" ht="15.75" thickBot="1">
      <c r="A124" s="91"/>
      <c r="B124" s="106" t="s">
        <v>113</v>
      </c>
      <c r="C124" s="93" t="s">
        <v>14</v>
      </c>
      <c r="D124" s="109" t="s">
        <v>278</v>
      </c>
      <c r="E124" s="219">
        <f>'22декРФ'!E124*1.05</f>
        <v>917.7</v>
      </c>
      <c r="F124" s="220">
        <f t="shared" si="1"/>
        <v>1101.24</v>
      </c>
    </row>
    <row r="125" spans="1:6" ht="15">
      <c r="A125" s="86">
        <v>44</v>
      </c>
      <c r="B125" s="99" t="s">
        <v>115</v>
      </c>
      <c r="C125" s="88" t="s">
        <v>319</v>
      </c>
      <c r="D125" s="110" t="s">
        <v>314</v>
      </c>
      <c r="E125" s="174">
        <f>'22декРФ'!E125*1.05</f>
        <v>7619.85</v>
      </c>
      <c r="F125" s="217">
        <f t="shared" si="1"/>
        <v>9143.82</v>
      </c>
    </row>
    <row r="126" spans="1:6" ht="15">
      <c r="A126" s="89">
        <v>45</v>
      </c>
      <c r="B126" s="57" t="s">
        <v>116</v>
      </c>
      <c r="C126" s="54" t="s">
        <v>319</v>
      </c>
      <c r="D126" s="50" t="s">
        <v>315</v>
      </c>
      <c r="E126" s="80">
        <f>'22декРФ'!E126*1.05</f>
        <v>9413.25</v>
      </c>
      <c r="F126" s="218">
        <f t="shared" si="1"/>
        <v>11295.9</v>
      </c>
    </row>
    <row r="127" spans="1:6" ht="15">
      <c r="A127" s="89">
        <v>46</v>
      </c>
      <c r="B127" s="57" t="s">
        <v>117</v>
      </c>
      <c r="C127" s="54" t="s">
        <v>319</v>
      </c>
      <c r="D127" s="51" t="s">
        <v>316</v>
      </c>
      <c r="E127" s="80">
        <f>'22декРФ'!E127*1.05</f>
        <v>7740.6</v>
      </c>
      <c r="F127" s="218">
        <f t="shared" si="1"/>
        <v>9288.72</v>
      </c>
    </row>
    <row r="128" spans="1:6" ht="15">
      <c r="A128" s="89">
        <v>47</v>
      </c>
      <c r="B128" s="57" t="s">
        <v>118</v>
      </c>
      <c r="C128" s="54" t="s">
        <v>319</v>
      </c>
      <c r="D128" s="50" t="s">
        <v>317</v>
      </c>
      <c r="E128" s="80">
        <f>'22декРФ'!E128*1.05</f>
        <v>5931.45</v>
      </c>
      <c r="F128" s="218">
        <f t="shared" si="1"/>
        <v>7117.74</v>
      </c>
    </row>
    <row r="129" spans="1:6" ht="15.75" thickBot="1">
      <c r="A129" s="91">
        <v>48</v>
      </c>
      <c r="B129" s="106" t="s">
        <v>119</v>
      </c>
      <c r="C129" s="93" t="s">
        <v>319</v>
      </c>
      <c r="D129" s="94" t="s">
        <v>226</v>
      </c>
      <c r="E129" s="219">
        <f>'22декРФ'!E129*1.05</f>
        <v>7807.8</v>
      </c>
      <c r="F129" s="220">
        <f t="shared" si="1"/>
        <v>9369.36</v>
      </c>
    </row>
    <row r="130" spans="1:6" ht="15">
      <c r="A130" s="241">
        <v>49</v>
      </c>
      <c r="B130" s="242" t="s">
        <v>120</v>
      </c>
      <c r="C130" s="253"/>
      <c r="D130" s="251"/>
      <c r="E130" s="266">
        <f>'22декРФ'!E130*1.05</f>
        <v>0</v>
      </c>
      <c r="F130" s="289">
        <f t="shared" si="1"/>
        <v>0</v>
      </c>
    </row>
    <row r="131" spans="1:6" ht="15">
      <c r="A131" s="89"/>
      <c r="B131" s="57" t="s">
        <v>122</v>
      </c>
      <c r="C131" s="54" t="s">
        <v>319</v>
      </c>
      <c r="D131" s="51" t="s">
        <v>293</v>
      </c>
      <c r="E131" s="80">
        <f>'22декРФ'!E131*1.05</f>
        <v>3964.8</v>
      </c>
      <c r="F131" s="218">
        <f t="shared" si="1"/>
        <v>4757.76</v>
      </c>
    </row>
    <row r="132" spans="1:6" ht="15">
      <c r="A132" s="89"/>
      <c r="B132" s="57" t="s">
        <v>123</v>
      </c>
      <c r="C132" s="54" t="s">
        <v>319</v>
      </c>
      <c r="D132" s="50" t="s">
        <v>294</v>
      </c>
      <c r="E132" s="80">
        <f>'22декРФ'!E132*1.05</f>
        <v>5446.35</v>
      </c>
      <c r="F132" s="218">
        <f t="shared" si="1"/>
        <v>6535.62</v>
      </c>
    </row>
    <row r="133" spans="1:6" ht="15">
      <c r="A133" s="89"/>
      <c r="B133" s="57" t="s">
        <v>121</v>
      </c>
      <c r="C133" s="54" t="s">
        <v>14</v>
      </c>
      <c r="D133" s="51" t="s">
        <v>295</v>
      </c>
      <c r="E133" s="80">
        <f>'22декРФ'!E133*1.05</f>
        <v>12148.5</v>
      </c>
      <c r="F133" s="218">
        <f t="shared" si="1"/>
        <v>14578.199999999999</v>
      </c>
    </row>
    <row r="134" spans="1:6" ht="15">
      <c r="A134" s="89"/>
      <c r="B134" s="57" t="s">
        <v>160</v>
      </c>
      <c r="C134" s="54" t="s">
        <v>319</v>
      </c>
      <c r="D134" s="50" t="s">
        <v>296</v>
      </c>
      <c r="E134" s="80">
        <f>'22декРФ'!E134*1.05</f>
        <v>8172.150000000001</v>
      </c>
      <c r="F134" s="218">
        <f aca="true" t="shared" si="2" ref="F134:F143">E134*1.2</f>
        <v>9806.58</v>
      </c>
    </row>
    <row r="135" spans="1:6" ht="15">
      <c r="A135" s="89"/>
      <c r="B135" s="57" t="s">
        <v>173</v>
      </c>
      <c r="C135" s="54" t="s">
        <v>319</v>
      </c>
      <c r="D135" s="51" t="s">
        <v>297</v>
      </c>
      <c r="E135" s="80">
        <f>'22декРФ'!E135*1.05</f>
        <v>3966.9</v>
      </c>
      <c r="F135" s="218">
        <f t="shared" si="2"/>
        <v>4760.28</v>
      </c>
    </row>
    <row r="136" spans="1:6" ht="15">
      <c r="A136" s="89"/>
      <c r="B136" s="57" t="s">
        <v>174</v>
      </c>
      <c r="C136" s="54" t="s">
        <v>319</v>
      </c>
      <c r="D136" s="50" t="s">
        <v>298</v>
      </c>
      <c r="E136" s="80">
        <f>'22декРФ'!E136*1.05</f>
        <v>7447.650000000001</v>
      </c>
      <c r="F136" s="218">
        <f t="shared" si="2"/>
        <v>8937.18</v>
      </c>
    </row>
    <row r="137" spans="1:6" ht="15">
      <c r="A137" s="89"/>
      <c r="B137" s="57" t="s">
        <v>176</v>
      </c>
      <c r="C137" s="54" t="s">
        <v>319</v>
      </c>
      <c r="D137" s="51" t="s">
        <v>299</v>
      </c>
      <c r="E137" s="80">
        <f>'22декРФ'!E137*1.05</f>
        <v>3414.6000000000004</v>
      </c>
      <c r="F137" s="218">
        <f t="shared" si="2"/>
        <v>4097.52</v>
      </c>
    </row>
    <row r="138" spans="1:6" ht="15.75" thickBot="1">
      <c r="A138" s="91"/>
      <c r="B138" s="106" t="s">
        <v>177</v>
      </c>
      <c r="C138" s="93" t="s">
        <v>319</v>
      </c>
      <c r="D138" s="109" t="s">
        <v>300</v>
      </c>
      <c r="E138" s="219">
        <f>'22декРФ'!E138*1.05</f>
        <v>13013.7</v>
      </c>
      <c r="F138" s="220">
        <f t="shared" si="2"/>
        <v>15616.44</v>
      </c>
    </row>
    <row r="139" spans="1:6" s="290" customFormat="1" ht="15">
      <c r="A139" s="241">
        <v>50</v>
      </c>
      <c r="B139" s="242" t="s">
        <v>124</v>
      </c>
      <c r="C139" s="253"/>
      <c r="D139" s="247"/>
      <c r="E139" s="266">
        <f>'22декРФ'!E139*1.05</f>
        <v>0</v>
      </c>
      <c r="F139" s="289">
        <f t="shared" si="2"/>
        <v>0</v>
      </c>
    </row>
    <row r="140" spans="1:6" ht="15">
      <c r="A140" s="89"/>
      <c r="B140" s="57" t="s">
        <v>154</v>
      </c>
      <c r="C140" s="54" t="s">
        <v>319</v>
      </c>
      <c r="D140" s="50" t="s">
        <v>280</v>
      </c>
      <c r="E140" s="80">
        <f>'22декРФ'!E140*1.05</f>
        <v>9931.95</v>
      </c>
      <c r="F140" s="218">
        <f t="shared" si="2"/>
        <v>11918.34</v>
      </c>
    </row>
    <row r="141" spans="1:6" ht="15">
      <c r="A141" s="89"/>
      <c r="B141" s="57" t="s">
        <v>137</v>
      </c>
      <c r="C141" s="54" t="s">
        <v>319</v>
      </c>
      <c r="D141" s="51" t="s">
        <v>281</v>
      </c>
      <c r="E141" s="80">
        <f>'22декРФ'!E141*1.05</f>
        <v>3273.9</v>
      </c>
      <c r="F141" s="218">
        <f t="shared" si="2"/>
        <v>3928.68</v>
      </c>
    </row>
    <row r="142" spans="1:6" ht="15">
      <c r="A142" s="89"/>
      <c r="B142" s="57" t="s">
        <v>83</v>
      </c>
      <c r="C142" s="54" t="s">
        <v>319</v>
      </c>
      <c r="D142" s="50" t="s">
        <v>265</v>
      </c>
      <c r="E142" s="80">
        <f>'22декРФ'!E142*1.05</f>
        <v>3027.15</v>
      </c>
      <c r="F142" s="218">
        <f t="shared" si="2"/>
        <v>3632.58</v>
      </c>
    </row>
    <row r="143" spans="1:6" ht="15.75" thickBot="1">
      <c r="A143" s="91"/>
      <c r="B143" s="106" t="s">
        <v>85</v>
      </c>
      <c r="C143" s="93" t="s">
        <v>319</v>
      </c>
      <c r="D143" s="94" t="s">
        <v>304</v>
      </c>
      <c r="E143" s="219">
        <f>'22декРФ'!E143*1.05</f>
        <v>1850.1000000000001</v>
      </c>
      <c r="F143" s="220">
        <f t="shared" si="2"/>
        <v>2220.12</v>
      </c>
    </row>
  </sheetData>
  <sheetProtection/>
  <mergeCells count="5">
    <mergeCell ref="E2:F2"/>
    <mergeCell ref="A2:A3"/>
    <mergeCell ref="B2:B3"/>
    <mergeCell ref="C2:C3"/>
    <mergeCell ref="D2:D3"/>
  </mergeCells>
  <printOptions/>
  <pageMargins left="0.5905511811023623" right="0.1968503937007874" top="0.763125" bottom="0.6325" header="0" footer="0"/>
  <pageSetup fitToHeight="0" fitToWidth="1" horizontalDpi="600" verticalDpi="600" orientation="portrait" paperSize="9" scale="66" r:id="rId1"/>
  <headerFooter>
    <oddHeader>&amp;L&amp;"-,полужирный"&amp;48RUB+5&amp;"-,обычный"&amp;11   &amp;32Прайс-лист от 22 декабря 2011г.  &amp;R&amp;14УТВЕРЖДАЮ
Директор КПУП "КМК"
_____________________Полуян А.А.</oddHeader>
    <oddFooter>&amp;CДополнительную  информацию  можно  получить по  телефонам: +375234547245, +375234548465, +375234549010;
Моб. Velkom: +375447080184, +375293027264, +375447003559
Email:  mebel0581@mail.ru, omis-kmk@mail.ru; skype: mebel.kmk&amp;R&amp;P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view="pageLayout" zoomScale="90" zoomScalePageLayoutView="90" workbookViewId="0" topLeftCell="A3">
      <selection activeCell="B74" sqref="B74:B77"/>
    </sheetView>
  </sheetViews>
  <sheetFormatPr defaultColWidth="9.140625" defaultRowHeight="15"/>
  <cols>
    <col min="1" max="1" width="6.00390625" style="2" customWidth="1"/>
    <col min="2" max="2" width="70.00390625" style="2" customWidth="1"/>
    <col min="3" max="3" width="16.421875" style="2" customWidth="1"/>
    <col min="4" max="4" width="14.00390625" style="2" customWidth="1"/>
    <col min="5" max="5" width="15.28125" style="2" hidden="1" customWidth="1"/>
    <col min="6" max="7" width="14.28125" style="2" customWidth="1"/>
    <col min="8" max="16384" width="9.140625" style="2" customWidth="1"/>
  </cols>
  <sheetData>
    <row r="1" spans="1:7" ht="18.75" hidden="1" thickBot="1">
      <c r="A1" s="472"/>
      <c r="B1" s="472"/>
      <c r="C1" s="472"/>
      <c r="D1" s="472"/>
      <c r="E1" s="472"/>
      <c r="F1" s="472"/>
      <c r="G1" s="472"/>
    </row>
    <row r="2" spans="1:7" ht="46.5" customHeight="1" hidden="1" thickBot="1">
      <c r="A2" s="472"/>
      <c r="B2" s="472"/>
      <c r="C2" s="472"/>
      <c r="D2" s="472"/>
      <c r="E2" s="472"/>
      <c r="F2" s="472"/>
      <c r="G2" s="472"/>
    </row>
    <row r="3" spans="1:7" ht="22.5" customHeight="1">
      <c r="A3" s="505" t="s">
        <v>6</v>
      </c>
      <c r="B3" s="500" t="s">
        <v>7</v>
      </c>
      <c r="C3" s="502" t="s">
        <v>179</v>
      </c>
      <c r="D3" s="500" t="s">
        <v>8</v>
      </c>
      <c r="E3" s="500" t="s">
        <v>151</v>
      </c>
      <c r="F3" s="502" t="s">
        <v>9</v>
      </c>
      <c r="G3" s="504"/>
    </row>
    <row r="4" spans="1:7" ht="12" customHeight="1" thickBot="1">
      <c r="A4" s="506"/>
      <c r="B4" s="501"/>
      <c r="C4" s="503"/>
      <c r="D4" s="501"/>
      <c r="E4" s="501"/>
      <c r="F4" s="300" t="s">
        <v>11</v>
      </c>
      <c r="G4" s="301" t="s">
        <v>12</v>
      </c>
    </row>
    <row r="5" spans="1:7" ht="15.75" customHeight="1">
      <c r="A5" s="267">
        <v>1</v>
      </c>
      <c r="B5" s="242" t="s">
        <v>19</v>
      </c>
      <c r="C5" s="321" t="s">
        <v>14</v>
      </c>
      <c r="D5" s="322"/>
      <c r="E5" s="319">
        <f>'[1]31 маяРБ'!E58</f>
        <v>0</v>
      </c>
      <c r="F5" s="266"/>
      <c r="G5" s="289">
        <f>F5*1.2</f>
        <v>0</v>
      </c>
    </row>
    <row r="6" spans="1:7" ht="28.5">
      <c r="A6" s="157"/>
      <c r="B6" s="22" t="s">
        <v>153</v>
      </c>
      <c r="C6" s="81" t="s">
        <v>14</v>
      </c>
      <c r="D6" s="50" t="s">
        <v>202</v>
      </c>
      <c r="E6" s="82">
        <f>'[1]31 маяРБ'!E59</f>
        <v>2572260</v>
      </c>
      <c r="F6" s="80">
        <f>'22декРФ'!E5*1.1</f>
        <v>15188.800000000001</v>
      </c>
      <c r="G6" s="218">
        <f>F6*1.2</f>
        <v>18226.56</v>
      </c>
    </row>
    <row r="7" spans="1:7" ht="15" thickBot="1">
      <c r="A7" s="158"/>
      <c r="B7" s="169" t="s">
        <v>20</v>
      </c>
      <c r="C7" s="228" t="s">
        <v>14</v>
      </c>
      <c r="D7" s="94" t="s">
        <v>203</v>
      </c>
      <c r="E7" s="232">
        <f>'[1]31 маяРБ'!E60</f>
        <v>714820</v>
      </c>
      <c r="F7" s="219">
        <f>'22декРФ'!E6*1.1</f>
        <v>12093.400000000001</v>
      </c>
      <c r="G7" s="220">
        <f aca="true" t="shared" si="0" ref="G7:G70">F7*1.2</f>
        <v>14512.080000000002</v>
      </c>
    </row>
    <row r="8" spans="1:7" ht="14.25" customHeight="1">
      <c r="A8" s="267">
        <v>2</v>
      </c>
      <c r="B8" s="242" t="s">
        <v>13</v>
      </c>
      <c r="C8" s="321" t="s">
        <v>14</v>
      </c>
      <c r="D8" s="247"/>
      <c r="E8" s="319">
        <f>'[1]31 маяРБ'!E62</f>
        <v>197400</v>
      </c>
      <c r="F8" s="266">
        <f>'22декРФ'!E7*1.1</f>
        <v>0</v>
      </c>
      <c r="G8" s="289">
        <f t="shared" si="0"/>
        <v>0</v>
      </c>
    </row>
    <row r="9" spans="1:7" ht="28.5">
      <c r="A9" s="157"/>
      <c r="B9" s="21" t="s">
        <v>152</v>
      </c>
      <c r="C9" s="81" t="s">
        <v>14</v>
      </c>
      <c r="D9" s="50" t="s">
        <v>201</v>
      </c>
      <c r="E9" s="82">
        <f>'[1]31 маяРБ'!E63</f>
        <v>0</v>
      </c>
      <c r="F9" s="80">
        <f>'22декРФ'!E8*1.1</f>
        <v>20208.100000000002</v>
      </c>
      <c r="G9" s="218">
        <f t="shared" si="0"/>
        <v>24249.72</v>
      </c>
    </row>
    <row r="10" spans="1:7" ht="14.25">
      <c r="A10" s="157"/>
      <c r="B10" s="21" t="s">
        <v>16</v>
      </c>
      <c r="C10" s="81" t="s">
        <v>14</v>
      </c>
      <c r="D10" s="51" t="s">
        <v>204</v>
      </c>
      <c r="E10" s="82">
        <f>'[1]31 маяРБ'!E64</f>
        <v>0</v>
      </c>
      <c r="F10" s="80">
        <f>'22декРФ'!E9*1.1</f>
        <v>5814.6</v>
      </c>
      <c r="G10" s="218">
        <f t="shared" si="0"/>
        <v>6977.52</v>
      </c>
    </row>
    <row r="11" spans="1:7" ht="14.25">
      <c r="A11" s="157"/>
      <c r="B11" s="21" t="s">
        <v>17</v>
      </c>
      <c r="C11" s="81" t="s">
        <v>14</v>
      </c>
      <c r="D11" s="50" t="s">
        <v>205</v>
      </c>
      <c r="E11" s="82">
        <f>'[1]31 маяРБ'!E65</f>
        <v>1867400</v>
      </c>
      <c r="F11" s="80">
        <f>'22декРФ'!E10*1.1</f>
        <v>9229</v>
      </c>
      <c r="G11" s="218">
        <f t="shared" si="0"/>
        <v>11074.8</v>
      </c>
    </row>
    <row r="12" spans="1:7" ht="15" thickBot="1">
      <c r="A12" s="158"/>
      <c r="B12" s="227" t="s">
        <v>18</v>
      </c>
      <c r="C12" s="195" t="s">
        <v>319</v>
      </c>
      <c r="D12" s="94" t="s">
        <v>206</v>
      </c>
      <c r="E12" s="232">
        <f>'[1]31 маяРБ'!E66</f>
        <v>1486890</v>
      </c>
      <c r="F12" s="219">
        <f>'22декРФ'!E11*1.1</f>
        <v>1606.0000000000002</v>
      </c>
      <c r="G12" s="220">
        <f t="shared" si="0"/>
        <v>1927.2000000000003</v>
      </c>
    </row>
    <row r="13" spans="1:7" s="6" customFormat="1" ht="14.25">
      <c r="A13" s="160">
        <v>3</v>
      </c>
      <c r="B13" s="170" t="s">
        <v>155</v>
      </c>
      <c r="C13" s="171" t="s">
        <v>319</v>
      </c>
      <c r="D13" s="105"/>
      <c r="E13" s="231">
        <f>'[1]31 маяРБ'!E38</f>
        <v>2308190</v>
      </c>
      <c r="F13" s="174">
        <f>'22декРФ'!E12*1.1</f>
        <v>18361.2</v>
      </c>
      <c r="G13" s="217">
        <f t="shared" si="0"/>
        <v>22033.44</v>
      </c>
    </row>
    <row r="14" spans="1:7" s="6" customFormat="1" ht="14.25">
      <c r="A14" s="157">
        <v>4</v>
      </c>
      <c r="B14" s="21" t="s">
        <v>178</v>
      </c>
      <c r="C14" s="71" t="s">
        <v>319</v>
      </c>
      <c r="D14" s="51"/>
      <c r="E14" s="82">
        <f>'[1]31 маяРБ'!E39</f>
        <v>1283660</v>
      </c>
      <c r="F14" s="80">
        <f>'22декРФ'!E13*1.1</f>
        <v>20584.300000000003</v>
      </c>
      <c r="G14" s="218">
        <f t="shared" si="0"/>
        <v>24701.160000000003</v>
      </c>
    </row>
    <row r="15" spans="1:7" s="6" customFormat="1" ht="14.25">
      <c r="A15" s="157">
        <v>5</v>
      </c>
      <c r="B15" s="21" t="s">
        <v>28</v>
      </c>
      <c r="C15" s="71" t="s">
        <v>319</v>
      </c>
      <c r="D15" s="50" t="s">
        <v>213</v>
      </c>
      <c r="E15" s="82">
        <f>'[1]31 маяРБ'!E40</f>
        <v>2535980</v>
      </c>
      <c r="F15" s="80">
        <f>'22декРФ'!E14*1.1</f>
        <v>22640.2</v>
      </c>
      <c r="G15" s="218">
        <f t="shared" si="0"/>
        <v>27168.24</v>
      </c>
    </row>
    <row r="16" spans="1:7" s="6" customFormat="1" ht="14.25">
      <c r="A16" s="157">
        <v>6</v>
      </c>
      <c r="B16" s="21" t="s">
        <v>29</v>
      </c>
      <c r="C16" s="71" t="s">
        <v>319</v>
      </c>
      <c r="D16" s="51" t="s">
        <v>214</v>
      </c>
      <c r="E16" s="82">
        <f>'[1]31 маяРБ'!E41</f>
        <v>1283660</v>
      </c>
      <c r="F16" s="80">
        <f>'22декРФ'!E15*1.1</f>
        <v>20748.2</v>
      </c>
      <c r="G16" s="218">
        <f t="shared" si="0"/>
        <v>24897.84</v>
      </c>
    </row>
    <row r="17" spans="1:7" s="6" customFormat="1" ht="14.25">
      <c r="A17" s="157">
        <v>7</v>
      </c>
      <c r="B17" s="21" t="s">
        <v>26</v>
      </c>
      <c r="C17" s="71" t="s">
        <v>319</v>
      </c>
      <c r="D17" s="50" t="s">
        <v>215</v>
      </c>
      <c r="E17" s="82">
        <f>'[1]31 маяРБ'!E42</f>
        <v>2794490</v>
      </c>
      <c r="F17" s="80">
        <f>'22декРФ'!E16*1.1</f>
        <v>20651.4</v>
      </c>
      <c r="G17" s="218">
        <f t="shared" si="0"/>
        <v>24781.68</v>
      </c>
    </row>
    <row r="18" spans="1:7" s="6" customFormat="1" ht="14.25">
      <c r="A18" s="157">
        <v>8</v>
      </c>
      <c r="B18" s="21" t="s">
        <v>27</v>
      </c>
      <c r="C18" s="71" t="s">
        <v>319</v>
      </c>
      <c r="D18" s="51" t="s">
        <v>216</v>
      </c>
      <c r="E18" s="82">
        <f>'[1]31 маяРБ'!E43</f>
        <v>2848670</v>
      </c>
      <c r="F18" s="80">
        <f>'22декРФ'!E17*1.1</f>
        <v>1868.9</v>
      </c>
      <c r="G18" s="218">
        <f t="shared" si="0"/>
        <v>2242.68</v>
      </c>
    </row>
    <row r="19" spans="1:7" s="6" customFormat="1" ht="14.25">
      <c r="A19" s="157">
        <v>9</v>
      </c>
      <c r="B19" s="21" t="s">
        <v>23</v>
      </c>
      <c r="C19" s="71" t="s">
        <v>319</v>
      </c>
      <c r="D19" s="50" t="s">
        <v>219</v>
      </c>
      <c r="E19" s="82">
        <f>'[1]31 маяРБ'!E44</f>
        <v>269050</v>
      </c>
      <c r="F19" s="80">
        <f>'22декРФ'!E18*1.1</f>
        <v>19220.300000000003</v>
      </c>
      <c r="G19" s="218">
        <f t="shared" si="0"/>
        <v>23064.360000000004</v>
      </c>
    </row>
    <row r="20" spans="1:7" s="6" customFormat="1" ht="14.25">
      <c r="A20" s="157">
        <v>10</v>
      </c>
      <c r="B20" s="21" t="s">
        <v>25</v>
      </c>
      <c r="C20" s="71" t="s">
        <v>319</v>
      </c>
      <c r="D20" s="51" t="s">
        <v>220</v>
      </c>
      <c r="E20" s="82">
        <f>'[1]31 маяРБ'!E47</f>
        <v>3123040</v>
      </c>
      <c r="F20" s="80">
        <f>'22декРФ'!E19*1.1</f>
        <v>21180.5</v>
      </c>
      <c r="G20" s="218">
        <f t="shared" si="0"/>
        <v>25416.6</v>
      </c>
    </row>
    <row r="21" spans="1:7" s="6" customFormat="1" ht="14.25">
      <c r="A21" s="157">
        <v>11</v>
      </c>
      <c r="B21" s="21" t="s">
        <v>21</v>
      </c>
      <c r="C21" s="71" t="s">
        <v>319</v>
      </c>
      <c r="D21" s="50" t="s">
        <v>221</v>
      </c>
      <c r="E21" s="82">
        <f>'[1]31 маяРБ'!E48</f>
        <v>2862060</v>
      </c>
      <c r="F21" s="80">
        <f>'22декРФ'!E20*1.1</f>
        <v>16733.2</v>
      </c>
      <c r="G21" s="218">
        <f t="shared" si="0"/>
        <v>20079.84</v>
      </c>
    </row>
    <row r="22" spans="1:7" s="6" customFormat="1" ht="14.25">
      <c r="A22" s="157">
        <v>12</v>
      </c>
      <c r="B22" s="21" t="s">
        <v>30</v>
      </c>
      <c r="C22" s="71" t="s">
        <v>319</v>
      </c>
      <c r="D22" s="51" t="s">
        <v>217</v>
      </c>
      <c r="E22" s="82">
        <f>'[1]31 маяРБ'!E45</f>
        <v>3133040</v>
      </c>
      <c r="F22" s="80">
        <f>'22декРФ'!E21*1.1</f>
        <v>23745.7</v>
      </c>
      <c r="G22" s="218">
        <f t="shared" si="0"/>
        <v>28494.84</v>
      </c>
    </row>
    <row r="23" spans="1:7" s="6" customFormat="1" ht="14.25">
      <c r="A23" s="157">
        <v>13</v>
      </c>
      <c r="B23" s="21" t="s">
        <v>22</v>
      </c>
      <c r="C23" s="71" t="s">
        <v>319</v>
      </c>
      <c r="D23" s="50" t="s">
        <v>222</v>
      </c>
      <c r="E23" s="82">
        <f>'[1]31 маяРБ'!E46</f>
        <v>1966420</v>
      </c>
      <c r="F23" s="80">
        <f>'22декРФ'!E22*1.1</f>
        <v>8828.6</v>
      </c>
      <c r="G23" s="218">
        <f t="shared" si="0"/>
        <v>10594.32</v>
      </c>
    </row>
    <row r="24" spans="1:7" s="6" customFormat="1" ht="14.25">
      <c r="A24" s="157">
        <v>14</v>
      </c>
      <c r="B24" s="21" t="s">
        <v>24</v>
      </c>
      <c r="C24" s="71" t="s">
        <v>319</v>
      </c>
      <c r="D24" s="51" t="s">
        <v>223</v>
      </c>
      <c r="E24" s="82">
        <f>'[1]31 маяРБ'!E18</f>
        <v>837950</v>
      </c>
      <c r="F24" s="80">
        <f>'22декРФ'!E23*1.1</f>
        <v>8828.6</v>
      </c>
      <c r="G24" s="218">
        <f t="shared" si="0"/>
        <v>10594.32</v>
      </c>
    </row>
    <row r="25" spans="1:7" s="6" customFormat="1" ht="14.25">
      <c r="A25" s="157">
        <v>15</v>
      </c>
      <c r="B25" s="21" t="s">
        <v>37</v>
      </c>
      <c r="C25" s="81" t="s">
        <v>14</v>
      </c>
      <c r="D25" s="50" t="s">
        <v>224</v>
      </c>
      <c r="E25" s="82">
        <f>'[1]31 маяРБ'!E19</f>
        <v>837950</v>
      </c>
      <c r="F25" s="80">
        <f>'22декРФ'!E24*1.1</f>
        <v>24681.800000000003</v>
      </c>
      <c r="G25" s="218">
        <f t="shared" si="0"/>
        <v>29618.160000000003</v>
      </c>
    </row>
    <row r="26" spans="1:7" s="6" customFormat="1" ht="14.25">
      <c r="A26" s="157">
        <v>16</v>
      </c>
      <c r="B26" s="21" t="s">
        <v>31</v>
      </c>
      <c r="C26" s="71" t="s">
        <v>319</v>
      </c>
      <c r="D26" s="51" t="s">
        <v>218</v>
      </c>
      <c r="E26" s="82">
        <f>'[1]31 маяРБ'!E30</f>
        <v>1565930</v>
      </c>
      <c r="F26" s="80">
        <f>'22декРФ'!E25*1.1</f>
        <v>14902.800000000001</v>
      </c>
      <c r="G26" s="218">
        <f t="shared" si="0"/>
        <v>17883.36</v>
      </c>
    </row>
    <row r="27" spans="1:7" s="6" customFormat="1" ht="14.25">
      <c r="A27" s="157">
        <v>17</v>
      </c>
      <c r="B27" s="21" t="s">
        <v>34</v>
      </c>
      <c r="C27" s="71" t="s">
        <v>319</v>
      </c>
      <c r="D27" s="50" t="s">
        <v>225</v>
      </c>
      <c r="E27" s="82">
        <f>'[1]31 маяРБ'!E31</f>
        <v>1565930</v>
      </c>
      <c r="F27" s="80">
        <f>'22декРФ'!E26*1.1</f>
        <v>11867.900000000001</v>
      </c>
      <c r="G27" s="218">
        <f t="shared" si="0"/>
        <v>14241.480000000001</v>
      </c>
    </row>
    <row r="28" spans="1:7" s="6" customFormat="1" ht="14.25">
      <c r="A28" s="157">
        <v>18</v>
      </c>
      <c r="B28" s="21" t="s">
        <v>35</v>
      </c>
      <c r="C28" s="71" t="s">
        <v>319</v>
      </c>
      <c r="D28" s="51" t="s">
        <v>227</v>
      </c>
      <c r="E28" s="82">
        <f>'[1]31 маяРБ'!E32</f>
        <v>1565930</v>
      </c>
      <c r="F28" s="80">
        <f>'22декРФ'!E27*1.1</f>
        <v>11867.900000000001</v>
      </c>
      <c r="G28" s="218">
        <f t="shared" si="0"/>
        <v>14241.480000000001</v>
      </c>
    </row>
    <row r="29" spans="1:7" s="6" customFormat="1" ht="14.25">
      <c r="A29" s="157">
        <v>19</v>
      </c>
      <c r="B29" s="21" t="s">
        <v>36</v>
      </c>
      <c r="C29" s="71" t="s">
        <v>319</v>
      </c>
      <c r="D29" s="50" t="s">
        <v>228</v>
      </c>
      <c r="E29" s="82">
        <f>'[1]31 маяРБ'!E49</f>
        <v>3256540</v>
      </c>
      <c r="F29" s="80">
        <f>'22декРФ'!E28*1.1</f>
        <v>11867.900000000001</v>
      </c>
      <c r="G29" s="218">
        <f t="shared" si="0"/>
        <v>14241.480000000001</v>
      </c>
    </row>
    <row r="30" spans="1:7" s="6" customFormat="1" ht="14.25">
      <c r="A30" s="157">
        <v>20</v>
      </c>
      <c r="B30" s="21" t="s">
        <v>32</v>
      </c>
      <c r="C30" s="71" t="s">
        <v>319</v>
      </c>
      <c r="D30" s="51" t="s">
        <v>233</v>
      </c>
      <c r="E30" s="82"/>
      <c r="F30" s="80">
        <f>'22декРФ'!E29*1.1</f>
        <v>6075.3</v>
      </c>
      <c r="G30" s="218">
        <f t="shared" si="0"/>
        <v>7290.36</v>
      </c>
    </row>
    <row r="31" spans="1:7" s="6" customFormat="1" ht="14.25">
      <c r="A31" s="157">
        <v>21</v>
      </c>
      <c r="B31" s="21" t="s">
        <v>33</v>
      </c>
      <c r="C31" s="71" t="s">
        <v>319</v>
      </c>
      <c r="D31" s="50" t="s">
        <v>232</v>
      </c>
      <c r="E31" s="82"/>
      <c r="F31" s="80">
        <f>'22декРФ'!E30*1.1</f>
        <v>6075.3</v>
      </c>
      <c r="G31" s="218">
        <f t="shared" si="0"/>
        <v>7290.36</v>
      </c>
    </row>
    <row r="32" spans="1:7" ht="14.25">
      <c r="A32" s="157">
        <v>22</v>
      </c>
      <c r="B32" s="21" t="s">
        <v>164</v>
      </c>
      <c r="C32" s="81" t="s">
        <v>14</v>
      </c>
      <c r="D32" s="51" t="s">
        <v>229</v>
      </c>
      <c r="E32" s="78"/>
      <c r="F32" s="80">
        <f>'22декРФ'!E31*1.1</f>
        <v>18942</v>
      </c>
      <c r="G32" s="218">
        <f t="shared" si="0"/>
        <v>22730.399999999998</v>
      </c>
    </row>
    <row r="33" spans="1:7" ht="14.25">
      <c r="A33" s="157">
        <v>23</v>
      </c>
      <c r="B33" s="21" t="s">
        <v>165</v>
      </c>
      <c r="C33" s="81" t="s">
        <v>14</v>
      </c>
      <c r="D33" s="50" t="s">
        <v>230</v>
      </c>
      <c r="E33" s="82">
        <f>'[1]31 маяРБ'!E22</f>
        <v>3232570</v>
      </c>
      <c r="F33" s="80">
        <f>'22декРФ'!E32*1.1</f>
        <v>20790</v>
      </c>
      <c r="G33" s="218">
        <f t="shared" si="0"/>
        <v>24948</v>
      </c>
    </row>
    <row r="34" spans="1:7" ht="14.25">
      <c r="A34" s="157">
        <v>24</v>
      </c>
      <c r="B34" s="21" t="s">
        <v>190</v>
      </c>
      <c r="C34" s="71" t="s">
        <v>319</v>
      </c>
      <c r="D34" s="51"/>
      <c r="E34" s="82"/>
      <c r="F34" s="80">
        <f>'22декРФ'!E33*1.1</f>
        <v>8905.6</v>
      </c>
      <c r="G34" s="218">
        <f t="shared" si="0"/>
        <v>10686.72</v>
      </c>
    </row>
    <row r="35" spans="1:7" ht="14.25">
      <c r="A35" s="157"/>
      <c r="B35" s="21" t="s">
        <v>192</v>
      </c>
      <c r="C35" s="71" t="s">
        <v>319</v>
      </c>
      <c r="D35" s="50"/>
      <c r="E35" s="82"/>
      <c r="F35" s="80">
        <f>'22декРФ'!E34*1.1</f>
        <v>9565.6</v>
      </c>
      <c r="G35" s="218">
        <f t="shared" si="0"/>
        <v>11478.72</v>
      </c>
    </row>
    <row r="36" spans="1:7" ht="14.25">
      <c r="A36" s="157">
        <v>25</v>
      </c>
      <c r="B36" s="21" t="s">
        <v>162</v>
      </c>
      <c r="C36" s="81" t="s">
        <v>14</v>
      </c>
      <c r="D36" s="51" t="s">
        <v>231</v>
      </c>
      <c r="E36" s="82">
        <f>'[1]31 маяРБ'!E23</f>
        <v>1841230</v>
      </c>
      <c r="F36" s="80">
        <f>'22декРФ'!E35*1.1</f>
        <v>19976</v>
      </c>
      <c r="G36" s="218">
        <f t="shared" si="0"/>
        <v>23971.2</v>
      </c>
    </row>
    <row r="37" spans="1:7" ht="14.25">
      <c r="A37" s="157">
        <v>26</v>
      </c>
      <c r="B37" s="21" t="s">
        <v>126</v>
      </c>
      <c r="C37" s="71" t="s">
        <v>319</v>
      </c>
      <c r="D37" s="50" t="s">
        <v>207</v>
      </c>
      <c r="E37" s="82">
        <f>'[1]31 маяРБ'!E24</f>
        <v>937220</v>
      </c>
      <c r="F37" s="80">
        <f>'22декРФ'!E36*1.1</f>
        <v>12377.2</v>
      </c>
      <c r="G37" s="218">
        <f t="shared" si="0"/>
        <v>14852.64</v>
      </c>
    </row>
    <row r="38" spans="1:7" ht="14.25">
      <c r="A38" s="157">
        <v>27</v>
      </c>
      <c r="B38" s="21" t="s">
        <v>127</v>
      </c>
      <c r="C38" s="81" t="s">
        <v>14</v>
      </c>
      <c r="D38" s="51" t="s">
        <v>208</v>
      </c>
      <c r="E38" s="82">
        <f>'[1]31 маяРБ'!E25</f>
        <v>454120</v>
      </c>
      <c r="F38" s="80">
        <f>'22декРФ'!E37*1.1</f>
        <v>18381</v>
      </c>
      <c r="G38" s="218">
        <f t="shared" si="0"/>
        <v>22057.2</v>
      </c>
    </row>
    <row r="39" spans="1:7" ht="14.25">
      <c r="A39" s="157">
        <v>28</v>
      </c>
      <c r="B39" s="21" t="s">
        <v>128</v>
      </c>
      <c r="C39" s="81" t="s">
        <v>14</v>
      </c>
      <c r="D39" s="50" t="s">
        <v>209</v>
      </c>
      <c r="E39" s="82">
        <f>'[1]31 маяРБ'!E26</f>
        <v>798160</v>
      </c>
      <c r="F39" s="80">
        <f>'22декРФ'!E38*1.1</f>
        <v>1210</v>
      </c>
      <c r="G39" s="218">
        <f t="shared" si="0"/>
        <v>1452</v>
      </c>
    </row>
    <row r="40" spans="1:7" ht="14.25">
      <c r="A40" s="157">
        <v>29</v>
      </c>
      <c r="B40" s="21" t="s">
        <v>142</v>
      </c>
      <c r="C40" s="71" t="s">
        <v>319</v>
      </c>
      <c r="D40" s="51" t="s">
        <v>210</v>
      </c>
      <c r="E40" s="82">
        <f>'[1]31 маяРБ'!E27</f>
        <v>163850</v>
      </c>
      <c r="F40" s="80">
        <f>'22декРФ'!E39*1.1</f>
        <v>23468.500000000004</v>
      </c>
      <c r="G40" s="218">
        <f t="shared" si="0"/>
        <v>28162.200000000004</v>
      </c>
    </row>
    <row r="41" spans="1:7" ht="14.25">
      <c r="A41" s="157">
        <v>30</v>
      </c>
      <c r="B41" s="21" t="s">
        <v>143</v>
      </c>
      <c r="C41" s="71" t="s">
        <v>319</v>
      </c>
      <c r="D41" s="50" t="s">
        <v>211</v>
      </c>
      <c r="E41" s="82">
        <f>'[1]31 маяРБ'!E28</f>
        <v>1479480</v>
      </c>
      <c r="F41" s="80">
        <f>'22декРФ'!E40*1.1</f>
        <v>19631.7</v>
      </c>
      <c r="G41" s="218">
        <f t="shared" si="0"/>
        <v>23558.04</v>
      </c>
    </row>
    <row r="42" spans="1:7" ht="15" thickBot="1">
      <c r="A42" s="158">
        <v>31</v>
      </c>
      <c r="B42" s="227" t="s">
        <v>166</v>
      </c>
      <c r="C42" s="195" t="s">
        <v>319</v>
      </c>
      <c r="D42" s="94" t="s">
        <v>212</v>
      </c>
      <c r="E42" s="232"/>
      <c r="F42" s="219">
        <f>'22декРФ'!E41*1.1</f>
        <v>34727</v>
      </c>
      <c r="G42" s="220">
        <f t="shared" si="0"/>
        <v>41672.4</v>
      </c>
    </row>
    <row r="43" spans="1:7" ht="15">
      <c r="A43" s="267">
        <v>32</v>
      </c>
      <c r="B43" s="242" t="s">
        <v>38</v>
      </c>
      <c r="C43" s="261" t="s">
        <v>319</v>
      </c>
      <c r="D43" s="251"/>
      <c r="E43" s="319">
        <f>'[1]31 маяРБ'!E55</f>
        <v>482260</v>
      </c>
      <c r="F43" s="266">
        <f>'22декРФ'!E42*1.1</f>
        <v>0</v>
      </c>
      <c r="G43" s="289">
        <f t="shared" si="0"/>
        <v>0</v>
      </c>
    </row>
    <row r="44" spans="1:7" s="6" customFormat="1" ht="14.25">
      <c r="A44" s="157"/>
      <c r="B44" s="21" t="s">
        <v>39</v>
      </c>
      <c r="C44" s="71" t="s">
        <v>319</v>
      </c>
      <c r="D44" s="51" t="s">
        <v>234</v>
      </c>
      <c r="E44" s="82">
        <f>'[1]31 маяРБ'!E12</f>
        <v>412160</v>
      </c>
      <c r="F44" s="80">
        <f>'22декРФ'!E43*1.1</f>
        <v>14261.500000000002</v>
      </c>
      <c r="G44" s="218">
        <f t="shared" si="0"/>
        <v>17113.800000000003</v>
      </c>
    </row>
    <row r="45" spans="1:7" ht="14.25">
      <c r="A45" s="157"/>
      <c r="B45" s="21" t="s">
        <v>150</v>
      </c>
      <c r="C45" s="71" t="s">
        <v>319</v>
      </c>
      <c r="D45" s="50" t="s">
        <v>235</v>
      </c>
      <c r="E45" s="78"/>
      <c r="F45" s="80">
        <f>'22декРФ'!E44*1.1</f>
        <v>7576.8</v>
      </c>
      <c r="G45" s="218">
        <f t="shared" si="0"/>
        <v>9092.16</v>
      </c>
    </row>
    <row r="46" spans="1:7" ht="14.25">
      <c r="A46" s="157"/>
      <c r="B46" s="21" t="s">
        <v>41</v>
      </c>
      <c r="C46" s="71" t="s">
        <v>319</v>
      </c>
      <c r="D46" s="51" t="s">
        <v>318</v>
      </c>
      <c r="E46" s="83">
        <f>'[1]31мая РБ'!E60</f>
        <v>0</v>
      </c>
      <c r="F46" s="80">
        <f>'22декРФ'!E45*1.1</f>
        <v>5786.000000000001</v>
      </c>
      <c r="G46" s="218">
        <f t="shared" si="0"/>
        <v>6943.200000000001</v>
      </c>
    </row>
    <row r="47" spans="1:7" ht="14.25">
      <c r="A47" s="157"/>
      <c r="B47" s="21" t="s">
        <v>163</v>
      </c>
      <c r="C47" s="71" t="s">
        <v>319</v>
      </c>
      <c r="D47" s="51" t="s">
        <v>236</v>
      </c>
      <c r="E47" s="83">
        <f>'[1]31мая РБ'!E61</f>
        <v>1755900</v>
      </c>
      <c r="F47" s="80">
        <f>'22декРФ'!E46*1.1</f>
        <v>8604.2</v>
      </c>
      <c r="G47" s="218">
        <f t="shared" si="0"/>
        <v>10325.04</v>
      </c>
    </row>
    <row r="48" spans="1:7" ht="14.25">
      <c r="A48" s="157"/>
      <c r="B48" s="21" t="s">
        <v>42</v>
      </c>
      <c r="C48" s="71" t="s">
        <v>319</v>
      </c>
      <c r="D48" s="50" t="s">
        <v>237</v>
      </c>
      <c r="E48" s="83">
        <f>'[1]31мая РБ'!E62</f>
        <v>3504870</v>
      </c>
      <c r="F48" s="80">
        <f>'22декРФ'!E47*1.1</f>
        <v>1180.3000000000002</v>
      </c>
      <c r="G48" s="218">
        <f t="shared" si="0"/>
        <v>1416.3600000000001</v>
      </c>
    </row>
    <row r="49" spans="1:7" ht="14.25">
      <c r="A49" s="157"/>
      <c r="B49" s="21" t="s">
        <v>43</v>
      </c>
      <c r="C49" s="71" t="s">
        <v>319</v>
      </c>
      <c r="D49" s="51" t="s">
        <v>238</v>
      </c>
      <c r="E49" s="83">
        <f>'[1]31мая РБ'!E63</f>
        <v>1055410</v>
      </c>
      <c r="F49" s="80">
        <f>'22декРФ'!E48*1.1</f>
        <v>11213.400000000001</v>
      </c>
      <c r="G49" s="218">
        <f t="shared" si="0"/>
        <v>13456.080000000002</v>
      </c>
    </row>
    <row r="50" spans="1:7" ht="15" thickBot="1">
      <c r="A50" s="158"/>
      <c r="B50" s="227" t="s">
        <v>170</v>
      </c>
      <c r="C50" s="195" t="s">
        <v>319</v>
      </c>
      <c r="D50" s="109" t="s">
        <v>239</v>
      </c>
      <c r="E50" s="230">
        <f>'[1]31мая РБ'!E64</f>
        <v>1137180</v>
      </c>
      <c r="F50" s="219">
        <f>'22декРФ'!E49*1.1</f>
        <v>7678.000000000001</v>
      </c>
      <c r="G50" s="220">
        <f t="shared" si="0"/>
        <v>9213.6</v>
      </c>
    </row>
    <row r="51" spans="1:7" ht="15" thickBot="1">
      <c r="A51" s="162"/>
      <c r="B51" s="293" t="s">
        <v>40</v>
      </c>
      <c r="C51" s="294" t="s">
        <v>319</v>
      </c>
      <c r="D51" s="215" t="s">
        <v>240</v>
      </c>
      <c r="E51" s="295">
        <f>'[1]31мая РБ'!E65</f>
        <v>1947270</v>
      </c>
      <c r="F51" s="296">
        <f>'22декРФ'!E50*1.1</f>
        <v>3128.4</v>
      </c>
      <c r="G51" s="297">
        <f t="shared" si="0"/>
        <v>3754.08</v>
      </c>
    </row>
    <row r="52" spans="1:7" ht="15">
      <c r="A52" s="267">
        <v>33</v>
      </c>
      <c r="B52" s="242" t="s">
        <v>47</v>
      </c>
      <c r="C52" s="321"/>
      <c r="D52" s="251"/>
      <c r="E52" s="320">
        <f>'[1]31мая РБ'!E67</f>
        <v>0</v>
      </c>
      <c r="F52" s="266">
        <f>'22декРФ'!E51*1.1</f>
        <v>0</v>
      </c>
      <c r="G52" s="289">
        <f t="shared" si="0"/>
        <v>0</v>
      </c>
    </row>
    <row r="53" spans="1:7" ht="14.25">
      <c r="A53" s="157"/>
      <c r="B53" s="21" t="s">
        <v>49</v>
      </c>
      <c r="C53" s="81" t="s">
        <v>50</v>
      </c>
      <c r="D53" s="51" t="s">
        <v>282</v>
      </c>
      <c r="E53" s="82">
        <f>'[1]31 маяРБ'!E68</f>
        <v>0</v>
      </c>
      <c r="F53" s="80">
        <f>'22декРФ'!E52*1.1</f>
        <v>28507.600000000002</v>
      </c>
      <c r="G53" s="218">
        <f t="shared" si="0"/>
        <v>34209.12</v>
      </c>
    </row>
    <row r="54" spans="1:7" ht="14.25">
      <c r="A54" s="157"/>
      <c r="B54" s="21" t="s">
        <v>48</v>
      </c>
      <c r="C54" s="81" t="s">
        <v>14</v>
      </c>
      <c r="D54" s="50" t="s">
        <v>283</v>
      </c>
      <c r="E54" s="82">
        <f>'[1]31 маяРБ'!E69</f>
        <v>1742810</v>
      </c>
      <c r="F54" s="80">
        <f>'22декРФ'!E53*1.1</f>
        <v>14639.900000000001</v>
      </c>
      <c r="G54" s="218">
        <f t="shared" si="0"/>
        <v>17567.88</v>
      </c>
    </row>
    <row r="55" spans="1:7" ht="14.25">
      <c r="A55" s="157"/>
      <c r="B55" s="21" t="s">
        <v>53</v>
      </c>
      <c r="C55" s="81" t="s">
        <v>50</v>
      </c>
      <c r="D55" s="51" t="s">
        <v>287</v>
      </c>
      <c r="E55" s="82">
        <f>'[1]31 маяРБ'!E70</f>
        <v>1519730</v>
      </c>
      <c r="F55" s="80">
        <f>'22декРФ'!E54*1.1</f>
        <v>13392.500000000002</v>
      </c>
      <c r="G55" s="218">
        <f t="shared" si="0"/>
        <v>16071.000000000002</v>
      </c>
    </row>
    <row r="56" spans="1:7" ht="14.25">
      <c r="A56" s="157"/>
      <c r="B56" s="21" t="s">
        <v>51</v>
      </c>
      <c r="C56" s="71" t="s">
        <v>319</v>
      </c>
      <c r="D56" s="50" t="s">
        <v>284</v>
      </c>
      <c r="E56" s="82">
        <f>'[1]31 маяРБ'!E71</f>
        <v>299600</v>
      </c>
      <c r="F56" s="80">
        <f>'22декРФ'!E55*1.1</f>
        <v>7576.8</v>
      </c>
      <c r="G56" s="218">
        <f t="shared" si="0"/>
        <v>9092.16</v>
      </c>
    </row>
    <row r="57" spans="1:7" ht="14.25">
      <c r="A57" s="157"/>
      <c r="B57" s="21" t="s">
        <v>171</v>
      </c>
      <c r="C57" s="71" t="s">
        <v>319</v>
      </c>
      <c r="D57" s="51" t="s">
        <v>285</v>
      </c>
      <c r="E57" s="82">
        <f>'[1]31 маяРБ'!E72</f>
        <v>2577850</v>
      </c>
      <c r="F57" s="80">
        <f>'22декРФ'!E56*1.1</f>
        <v>7678.000000000001</v>
      </c>
      <c r="G57" s="218">
        <f t="shared" si="0"/>
        <v>9213.6</v>
      </c>
    </row>
    <row r="58" spans="1:7" ht="14.25">
      <c r="A58" s="157"/>
      <c r="B58" s="21" t="s">
        <v>52</v>
      </c>
      <c r="C58" s="71" t="s">
        <v>319</v>
      </c>
      <c r="D58" s="50" t="s">
        <v>286</v>
      </c>
      <c r="E58" s="78"/>
      <c r="F58" s="80">
        <f>'22декРФ'!E57*1.1</f>
        <v>8195</v>
      </c>
      <c r="G58" s="218">
        <f t="shared" si="0"/>
        <v>9834</v>
      </c>
    </row>
    <row r="59" spans="1:7" ht="14.25">
      <c r="A59" s="157"/>
      <c r="B59" s="21" t="s">
        <v>54</v>
      </c>
      <c r="C59" s="71" t="s">
        <v>319</v>
      </c>
      <c r="D59" s="51" t="s">
        <v>288</v>
      </c>
      <c r="E59" s="20"/>
      <c r="F59" s="80">
        <f>'22декРФ'!E58*1.1</f>
        <v>1180.3000000000002</v>
      </c>
      <c r="G59" s="218">
        <f t="shared" si="0"/>
        <v>1416.3600000000001</v>
      </c>
    </row>
    <row r="60" spans="1:7" s="6" customFormat="1" ht="15" thickBot="1">
      <c r="A60" s="158"/>
      <c r="B60" s="227" t="s">
        <v>172</v>
      </c>
      <c r="C60" s="195" t="s">
        <v>319</v>
      </c>
      <c r="D60" s="109" t="s">
        <v>216</v>
      </c>
      <c r="E60" s="230">
        <f>'[1]31мая РБ'!E12</f>
        <v>651310</v>
      </c>
      <c r="F60" s="219">
        <f>'22декРФ'!E59*1.1</f>
        <v>1868.9</v>
      </c>
      <c r="G60" s="220">
        <f t="shared" si="0"/>
        <v>2242.68</v>
      </c>
    </row>
    <row r="61" spans="1:7" s="6" customFormat="1" ht="15">
      <c r="A61" s="267">
        <v>34</v>
      </c>
      <c r="B61" s="242" t="s">
        <v>55</v>
      </c>
      <c r="C61" s="321"/>
      <c r="D61" s="247"/>
      <c r="E61" s="320">
        <f>'[1]31мая РБ'!E14</f>
        <v>576210</v>
      </c>
      <c r="F61" s="266">
        <f>'22декРФ'!E60*1.1</f>
        <v>0</v>
      </c>
      <c r="G61" s="289">
        <f t="shared" si="0"/>
        <v>0</v>
      </c>
    </row>
    <row r="62" spans="1:7" s="6" customFormat="1" ht="14.25">
      <c r="A62" s="157"/>
      <c r="B62" s="21" t="s">
        <v>59</v>
      </c>
      <c r="C62" s="81" t="s">
        <v>14</v>
      </c>
      <c r="D62" s="50" t="s">
        <v>289</v>
      </c>
      <c r="E62" s="83">
        <f>'[1]31мая РБ'!E15</f>
        <v>899130</v>
      </c>
      <c r="F62" s="80">
        <f>'22декРФ'!E61*1.1</f>
        <v>23716.000000000004</v>
      </c>
      <c r="G62" s="218">
        <f t="shared" si="0"/>
        <v>28459.200000000004</v>
      </c>
    </row>
    <row r="63" spans="1:7" s="6" customFormat="1" ht="14.25">
      <c r="A63" s="157"/>
      <c r="B63" s="21" t="s">
        <v>56</v>
      </c>
      <c r="C63" s="81" t="s">
        <v>14</v>
      </c>
      <c r="D63" s="51" t="s">
        <v>290</v>
      </c>
      <c r="E63" s="83">
        <f>'[1]31мая РБ'!E16</f>
        <v>115310</v>
      </c>
      <c r="F63" s="80">
        <f>'22декРФ'!E62*1.1</f>
        <v>11566.500000000002</v>
      </c>
      <c r="G63" s="218">
        <f t="shared" si="0"/>
        <v>13879.800000000001</v>
      </c>
    </row>
    <row r="64" spans="1:7" s="6" customFormat="1" ht="14.25">
      <c r="A64" s="157"/>
      <c r="B64" s="21" t="s">
        <v>57</v>
      </c>
      <c r="C64" s="81" t="s">
        <v>14</v>
      </c>
      <c r="D64" s="50" t="s">
        <v>291</v>
      </c>
      <c r="E64" s="83">
        <f>'[1]31мая РБ'!E17</f>
        <v>491490</v>
      </c>
      <c r="F64" s="80">
        <f>'22декРФ'!E63*1.1</f>
        <v>11170.5</v>
      </c>
      <c r="G64" s="218">
        <f t="shared" si="0"/>
        <v>13404.6</v>
      </c>
    </row>
    <row r="65" spans="1:7" s="6" customFormat="1" ht="15" thickBot="1">
      <c r="A65" s="158"/>
      <c r="B65" s="227" t="s">
        <v>58</v>
      </c>
      <c r="C65" s="228" t="s">
        <v>14</v>
      </c>
      <c r="D65" s="94" t="s">
        <v>292</v>
      </c>
      <c r="E65" s="230">
        <f>'[1]31мая РБ'!E18</f>
        <v>750440</v>
      </c>
      <c r="F65" s="219">
        <f>'22декРФ'!E64*1.1</f>
        <v>2060.3</v>
      </c>
      <c r="G65" s="220">
        <f t="shared" si="0"/>
        <v>2472.36</v>
      </c>
    </row>
    <row r="66" spans="1:7" s="6" customFormat="1" ht="15">
      <c r="A66" s="267">
        <v>35</v>
      </c>
      <c r="B66" s="242" t="s">
        <v>60</v>
      </c>
      <c r="C66" s="321" t="s">
        <v>14</v>
      </c>
      <c r="D66" s="251"/>
      <c r="E66" s="320">
        <f>'[1]31мая РБ'!E20</f>
        <v>1866420</v>
      </c>
      <c r="F66" s="266">
        <f>'22декРФ'!E65*1.1</f>
        <v>0</v>
      </c>
      <c r="G66" s="289">
        <f t="shared" si="0"/>
        <v>0</v>
      </c>
    </row>
    <row r="67" spans="1:7" s="6" customFormat="1" ht="14.25">
      <c r="A67" s="157"/>
      <c r="B67" s="21" t="s">
        <v>61</v>
      </c>
      <c r="C67" s="81" t="s">
        <v>14</v>
      </c>
      <c r="D67" s="51" t="s">
        <v>241</v>
      </c>
      <c r="E67" s="83">
        <f>'[1]31мая РБ'!E21</f>
        <v>832540</v>
      </c>
      <c r="F67" s="80">
        <f>'22декРФ'!E66*1.1</f>
        <v>4488</v>
      </c>
      <c r="G67" s="218">
        <f t="shared" si="0"/>
        <v>5385.599999999999</v>
      </c>
    </row>
    <row r="68" spans="1:7" s="6" customFormat="1" ht="14.25">
      <c r="A68" s="157"/>
      <c r="B68" s="21" t="s">
        <v>62</v>
      </c>
      <c r="C68" s="81" t="s">
        <v>14</v>
      </c>
      <c r="D68" s="50" t="s">
        <v>242</v>
      </c>
      <c r="E68" s="83">
        <f>'[1]31мая РБ'!E22</f>
        <v>996270</v>
      </c>
      <c r="F68" s="80">
        <f>'22декРФ'!E67*1.1</f>
        <v>6322.8</v>
      </c>
      <c r="G68" s="218">
        <f t="shared" si="0"/>
        <v>7587.36</v>
      </c>
    </row>
    <row r="69" spans="1:7" s="6" customFormat="1" ht="14.25">
      <c r="A69" s="157"/>
      <c r="B69" s="21" t="s">
        <v>63</v>
      </c>
      <c r="C69" s="81" t="s">
        <v>14</v>
      </c>
      <c r="D69" s="51" t="s">
        <v>243</v>
      </c>
      <c r="E69" s="83">
        <f>'[1]31мая РБ'!E23</f>
        <v>971190</v>
      </c>
      <c r="F69" s="80">
        <f>'22декРФ'!E68*1.1</f>
        <v>4158</v>
      </c>
      <c r="G69" s="218">
        <f t="shared" si="0"/>
        <v>4989.599999999999</v>
      </c>
    </row>
    <row r="70" spans="1:7" s="6" customFormat="1" ht="14.25">
      <c r="A70" s="157"/>
      <c r="B70" s="21" t="s">
        <v>64</v>
      </c>
      <c r="C70" s="81" t="s">
        <v>14</v>
      </c>
      <c r="D70" s="50" t="s">
        <v>244</v>
      </c>
      <c r="E70" s="83">
        <f>'[1]31мая РБ'!E24</f>
        <v>177460</v>
      </c>
      <c r="F70" s="80">
        <f>'22декРФ'!E69*1.1</f>
        <v>6490.000000000001</v>
      </c>
      <c r="G70" s="218">
        <f t="shared" si="0"/>
        <v>7788.000000000001</v>
      </c>
    </row>
    <row r="71" spans="1:7" ht="14.25">
      <c r="A71" s="157"/>
      <c r="B71" s="21" t="s">
        <v>68</v>
      </c>
      <c r="C71" s="81" t="s">
        <v>14</v>
      </c>
      <c r="D71" s="51" t="s">
        <v>248</v>
      </c>
      <c r="E71" s="10"/>
      <c r="F71" s="80">
        <f>'22декРФ'!E70*1.1</f>
        <v>9654.7</v>
      </c>
      <c r="G71" s="218">
        <f aca="true" t="shared" si="1" ref="G71:G133">F71*1.2</f>
        <v>11585.640000000001</v>
      </c>
    </row>
    <row r="72" spans="1:7" ht="14.25">
      <c r="A72" s="157"/>
      <c r="B72" s="21" t="s">
        <v>69</v>
      </c>
      <c r="C72" s="81" t="s">
        <v>14</v>
      </c>
      <c r="D72" s="50" t="s">
        <v>249</v>
      </c>
      <c r="E72" s="84"/>
      <c r="F72" s="80">
        <f>'22декРФ'!E71*1.1</f>
        <v>13396.900000000001</v>
      </c>
      <c r="G72" s="218">
        <f t="shared" si="1"/>
        <v>16076.28</v>
      </c>
    </row>
    <row r="73" spans="1:7" ht="14.25">
      <c r="A73" s="157"/>
      <c r="B73" s="21" t="s">
        <v>67</v>
      </c>
      <c r="C73" s="81" t="s">
        <v>14</v>
      </c>
      <c r="D73" s="51" t="s">
        <v>247</v>
      </c>
      <c r="E73" s="84"/>
      <c r="F73" s="80">
        <f>'22декРФ'!E72*1.1</f>
        <v>5214</v>
      </c>
      <c r="G73" s="218">
        <f t="shared" si="1"/>
        <v>6256.8</v>
      </c>
    </row>
    <row r="74" spans="1:7" ht="14.25">
      <c r="A74" s="157"/>
      <c r="B74" s="21" t="s">
        <v>66</v>
      </c>
      <c r="C74" s="81" t="s">
        <v>14</v>
      </c>
      <c r="D74" s="50" t="s">
        <v>246</v>
      </c>
      <c r="E74" s="84"/>
      <c r="F74" s="80">
        <f>'22декРФ'!E73*1.1</f>
        <v>3547.5000000000005</v>
      </c>
      <c r="G74" s="218">
        <f t="shared" si="1"/>
        <v>4257</v>
      </c>
    </row>
    <row r="75" spans="1:7" ht="14.25">
      <c r="A75" s="157"/>
      <c r="B75" s="21" t="s">
        <v>72</v>
      </c>
      <c r="C75" s="81" t="s">
        <v>14</v>
      </c>
      <c r="D75" s="51" t="s">
        <v>252</v>
      </c>
      <c r="E75" s="84"/>
      <c r="F75" s="80">
        <f>'22декРФ'!E74*1.1</f>
        <v>7041.1</v>
      </c>
      <c r="G75" s="218">
        <f t="shared" si="1"/>
        <v>8449.32</v>
      </c>
    </row>
    <row r="76" spans="1:7" ht="14.25">
      <c r="A76" s="157"/>
      <c r="B76" s="21" t="s">
        <v>70</v>
      </c>
      <c r="C76" s="81" t="s">
        <v>14</v>
      </c>
      <c r="D76" s="50" t="s">
        <v>250</v>
      </c>
      <c r="E76" s="84"/>
      <c r="F76" s="80">
        <f>'22декРФ'!E75*1.1</f>
        <v>6035.700000000001</v>
      </c>
      <c r="G76" s="218">
        <f t="shared" si="1"/>
        <v>7242.840000000001</v>
      </c>
    </row>
    <row r="77" spans="1:7" ht="14.25">
      <c r="A77" s="157"/>
      <c r="B77" s="21" t="s">
        <v>71</v>
      </c>
      <c r="C77" s="81" t="s">
        <v>14</v>
      </c>
      <c r="D77" s="51" t="s">
        <v>251</v>
      </c>
      <c r="E77" s="73"/>
      <c r="F77" s="80">
        <f>'22декРФ'!E76*1.1</f>
        <v>6851.900000000001</v>
      </c>
      <c r="G77" s="218">
        <f t="shared" si="1"/>
        <v>8222.28</v>
      </c>
    </row>
    <row r="78" spans="1:7" ht="14.25">
      <c r="A78" s="157"/>
      <c r="B78" s="21" t="s">
        <v>73</v>
      </c>
      <c r="C78" s="81" t="s">
        <v>14</v>
      </c>
      <c r="D78" s="50" t="s">
        <v>253</v>
      </c>
      <c r="E78" s="85"/>
      <c r="F78" s="80">
        <f>'22декРФ'!E77*1.1</f>
        <v>1287</v>
      </c>
      <c r="G78" s="218">
        <f t="shared" si="1"/>
        <v>1544.3999999999999</v>
      </c>
    </row>
    <row r="79" spans="1:7" ht="15" thickBot="1">
      <c r="A79" s="158"/>
      <c r="B79" s="227" t="s">
        <v>65</v>
      </c>
      <c r="C79" s="195" t="s">
        <v>319</v>
      </c>
      <c r="D79" s="94" t="s">
        <v>245</v>
      </c>
      <c r="E79" s="229"/>
      <c r="F79" s="219">
        <f>'22декРФ'!E78*1.1</f>
        <v>961.4000000000001</v>
      </c>
      <c r="G79" s="220">
        <f t="shared" si="1"/>
        <v>1153.68</v>
      </c>
    </row>
    <row r="80" spans="1:7" ht="14.25">
      <c r="A80" s="160">
        <v>36</v>
      </c>
      <c r="B80" s="170" t="s">
        <v>44</v>
      </c>
      <c r="C80" s="171" t="s">
        <v>319</v>
      </c>
      <c r="D80" s="105" t="s">
        <v>301</v>
      </c>
      <c r="E80" s="226"/>
      <c r="F80" s="174">
        <f>'22декРФ'!E79*1.1</f>
        <v>8083.900000000001</v>
      </c>
      <c r="G80" s="217">
        <f t="shared" si="1"/>
        <v>9700.68</v>
      </c>
    </row>
    <row r="81" spans="1:7" ht="14.25">
      <c r="A81" s="157">
        <v>37</v>
      </c>
      <c r="B81" s="21" t="s">
        <v>45</v>
      </c>
      <c r="C81" s="71" t="s">
        <v>319</v>
      </c>
      <c r="D81" s="51" t="s">
        <v>302</v>
      </c>
      <c r="E81" s="10"/>
      <c r="F81" s="80">
        <f>'22декРФ'!E80*1.1</f>
        <v>3986.4000000000005</v>
      </c>
      <c r="G81" s="218">
        <f t="shared" si="1"/>
        <v>4783.68</v>
      </c>
    </row>
    <row r="82" spans="1:7" ht="15" thickBot="1">
      <c r="A82" s="158">
        <v>38</v>
      </c>
      <c r="B82" s="227" t="s">
        <v>46</v>
      </c>
      <c r="C82" s="195" t="s">
        <v>319</v>
      </c>
      <c r="D82" s="109" t="s">
        <v>260</v>
      </c>
      <c r="E82" s="229"/>
      <c r="F82" s="219">
        <f>'22декРФ'!E81*1.1</f>
        <v>2840.2000000000003</v>
      </c>
      <c r="G82" s="220">
        <f t="shared" si="1"/>
        <v>3408.2400000000002</v>
      </c>
    </row>
    <row r="83" spans="1:7" ht="15">
      <c r="A83" s="267">
        <v>39</v>
      </c>
      <c r="B83" s="256" t="s">
        <v>74</v>
      </c>
      <c r="C83" s="261" t="s">
        <v>319</v>
      </c>
      <c r="D83" s="247"/>
      <c r="E83" s="320" t="e">
        <f>'[1]31мая РБ'!E97</f>
        <v>#REF!</v>
      </c>
      <c r="F83" s="266">
        <f>'22декРФ'!E82*1.1</f>
        <v>0</v>
      </c>
      <c r="G83" s="289">
        <f t="shared" si="1"/>
        <v>0</v>
      </c>
    </row>
    <row r="84" spans="1:7" ht="14.25">
      <c r="A84" s="157"/>
      <c r="B84" s="19" t="s">
        <v>75</v>
      </c>
      <c r="C84" s="71" t="s">
        <v>319</v>
      </c>
      <c r="D84" s="50" t="s">
        <v>254</v>
      </c>
      <c r="E84" s="20" t="e">
        <f>'[1]31мая РБ'!E98</f>
        <v>#REF!</v>
      </c>
      <c r="F84" s="80">
        <f>'22декРФ'!E83*1.1</f>
        <v>6374.500000000001</v>
      </c>
      <c r="G84" s="218">
        <f t="shared" si="1"/>
        <v>7649.400000000001</v>
      </c>
    </row>
    <row r="85" spans="1:7" ht="14.25">
      <c r="A85" s="157"/>
      <c r="B85" s="19" t="s">
        <v>79</v>
      </c>
      <c r="C85" s="71" t="s">
        <v>319</v>
      </c>
      <c r="D85" s="51" t="s">
        <v>303</v>
      </c>
      <c r="E85" s="20" t="e">
        <f>'[1]31мая РБ'!E99</f>
        <v>#REF!</v>
      </c>
      <c r="F85" s="80">
        <f>'22декРФ'!E84*1.1</f>
        <v>3126.2000000000003</v>
      </c>
      <c r="G85" s="218">
        <f t="shared" si="1"/>
        <v>3751.44</v>
      </c>
    </row>
    <row r="86" spans="1:7" ht="14.25">
      <c r="A86" s="157"/>
      <c r="B86" s="19" t="s">
        <v>76</v>
      </c>
      <c r="C86" s="71" t="s">
        <v>319</v>
      </c>
      <c r="D86" s="50" t="s">
        <v>255</v>
      </c>
      <c r="E86" s="20" t="e">
        <f>'[1]31мая РБ'!E100</f>
        <v>#REF!</v>
      </c>
      <c r="F86" s="80">
        <f>'22декРФ'!E85*1.1</f>
        <v>3955.6000000000004</v>
      </c>
      <c r="G86" s="218">
        <f t="shared" si="1"/>
        <v>4746.72</v>
      </c>
    </row>
    <row r="87" spans="1:7" ht="14.25">
      <c r="A87" s="157"/>
      <c r="B87" s="19" t="s">
        <v>77</v>
      </c>
      <c r="C87" s="71" t="s">
        <v>319</v>
      </c>
      <c r="D87" s="51" t="s">
        <v>256</v>
      </c>
      <c r="E87" s="20" t="e">
        <f>'[1]31мая РБ'!E101</f>
        <v>#REF!</v>
      </c>
      <c r="F87" s="80">
        <f>'22декРФ'!E86*1.1</f>
        <v>3116.3</v>
      </c>
      <c r="G87" s="218">
        <f t="shared" si="1"/>
        <v>3739.56</v>
      </c>
    </row>
    <row r="88" spans="1:7" ht="15" thickBot="1">
      <c r="A88" s="158"/>
      <c r="B88" s="222" t="s">
        <v>78</v>
      </c>
      <c r="C88" s="195" t="s">
        <v>319</v>
      </c>
      <c r="D88" s="109" t="s">
        <v>257</v>
      </c>
      <c r="E88" s="223" t="e">
        <f>'[1]31 маяРБ'!E91</f>
        <v>#REF!</v>
      </c>
      <c r="F88" s="219">
        <f>'22декРФ'!E87*1.1</f>
        <v>2432.1000000000004</v>
      </c>
      <c r="G88" s="220">
        <f t="shared" si="1"/>
        <v>2918.5200000000004</v>
      </c>
    </row>
    <row r="89" spans="1:7" ht="15">
      <c r="A89" s="267">
        <v>40</v>
      </c>
      <c r="B89" s="256" t="s">
        <v>80</v>
      </c>
      <c r="C89" s="261" t="s">
        <v>319</v>
      </c>
      <c r="D89" s="247"/>
      <c r="E89" s="271" t="e">
        <f>'[1]31мая РБ'!E109</f>
        <v>#REF!</v>
      </c>
      <c r="F89" s="266">
        <f>'22декРФ'!E88*1.1</f>
        <v>0</v>
      </c>
      <c r="G89" s="289">
        <f t="shared" si="1"/>
        <v>0</v>
      </c>
    </row>
    <row r="90" spans="1:7" ht="14.25">
      <c r="A90" s="157"/>
      <c r="B90" s="19" t="s">
        <v>82</v>
      </c>
      <c r="C90" s="71" t="s">
        <v>319</v>
      </c>
      <c r="D90" s="50" t="s">
        <v>264</v>
      </c>
      <c r="E90" s="20" t="e">
        <f>'[1]31мая РБ'!E110</f>
        <v>#REF!</v>
      </c>
      <c r="F90" s="80">
        <f>'22декРФ'!E89*1.1</f>
        <v>4260.3</v>
      </c>
      <c r="G90" s="218">
        <f t="shared" si="1"/>
        <v>5112.36</v>
      </c>
    </row>
    <row r="91" spans="1:7" ht="14.25">
      <c r="A91" s="157"/>
      <c r="B91" s="19" t="s">
        <v>81</v>
      </c>
      <c r="C91" s="71" t="s">
        <v>319</v>
      </c>
      <c r="D91" s="51" t="s">
        <v>263</v>
      </c>
      <c r="E91" s="20" t="e">
        <f>'[1]31мая РБ'!E111</f>
        <v>#REF!</v>
      </c>
      <c r="F91" s="80">
        <f>'22декРФ'!E90*1.1</f>
        <v>4143.700000000001</v>
      </c>
      <c r="G91" s="218">
        <f t="shared" si="1"/>
        <v>4972.4400000000005</v>
      </c>
    </row>
    <row r="92" spans="1:7" ht="14.25">
      <c r="A92" s="157"/>
      <c r="B92" s="19" t="s">
        <v>83</v>
      </c>
      <c r="C92" s="71" t="s">
        <v>319</v>
      </c>
      <c r="D92" s="50" t="s">
        <v>265</v>
      </c>
      <c r="E92" s="20" t="e">
        <f>'[1]31мая РБ'!E112</f>
        <v>#REF!</v>
      </c>
      <c r="F92" s="80">
        <f>'22декРФ'!E91*1.1</f>
        <v>3171.3</v>
      </c>
      <c r="G92" s="218">
        <f t="shared" si="1"/>
        <v>3805.56</v>
      </c>
    </row>
    <row r="93" spans="1:7" ht="14.25">
      <c r="A93" s="157"/>
      <c r="B93" s="19" t="s">
        <v>84</v>
      </c>
      <c r="C93" s="71" t="s">
        <v>319</v>
      </c>
      <c r="D93" s="51" t="s">
        <v>266</v>
      </c>
      <c r="E93" s="20" t="e">
        <f>'[1]31мая РБ'!E113</f>
        <v>#REF!</v>
      </c>
      <c r="F93" s="80">
        <f>'22декРФ'!E92*1.1</f>
        <v>2294.6000000000004</v>
      </c>
      <c r="G93" s="218">
        <f t="shared" si="1"/>
        <v>2753.5200000000004</v>
      </c>
    </row>
    <row r="94" spans="1:7" ht="14.25">
      <c r="A94" s="157"/>
      <c r="B94" s="19" t="s">
        <v>85</v>
      </c>
      <c r="C94" s="71" t="s">
        <v>319</v>
      </c>
      <c r="D94" s="50" t="s">
        <v>304</v>
      </c>
      <c r="E94" s="20" t="e">
        <f>'[1]31 маяРБ'!E88</f>
        <v>#REF!</v>
      </c>
      <c r="F94" s="80">
        <f>'22декРФ'!E93*1.1</f>
        <v>1938.2</v>
      </c>
      <c r="G94" s="218">
        <f t="shared" si="1"/>
        <v>2325.84</v>
      </c>
    </row>
    <row r="95" spans="1:7" ht="15" thickBot="1">
      <c r="A95" s="158"/>
      <c r="B95" s="222" t="s">
        <v>86</v>
      </c>
      <c r="C95" s="195" t="s">
        <v>319</v>
      </c>
      <c r="D95" s="94" t="s">
        <v>305</v>
      </c>
      <c r="E95" s="223"/>
      <c r="F95" s="219">
        <f>'22декРФ'!E94*1.1</f>
        <v>404.8</v>
      </c>
      <c r="G95" s="220">
        <f t="shared" si="1"/>
        <v>485.76</v>
      </c>
    </row>
    <row r="96" spans="1:7" ht="18.75" customHeight="1">
      <c r="A96" s="267">
        <v>41</v>
      </c>
      <c r="B96" s="256" t="s">
        <v>87</v>
      </c>
      <c r="C96" s="261" t="s">
        <v>319</v>
      </c>
      <c r="D96" s="251"/>
      <c r="E96" s="271" t="e">
        <f>'[1]31мая РБ'!E103</f>
        <v>#REF!</v>
      </c>
      <c r="F96" s="266">
        <f>'22декРФ'!E95*1.1</f>
        <v>0</v>
      </c>
      <c r="G96" s="289">
        <f t="shared" si="1"/>
        <v>0</v>
      </c>
    </row>
    <row r="97" spans="1:7" ht="14.25">
      <c r="A97" s="157"/>
      <c r="B97" s="19" t="s">
        <v>88</v>
      </c>
      <c r="C97" s="71" t="s">
        <v>319</v>
      </c>
      <c r="D97" s="51" t="s">
        <v>258</v>
      </c>
      <c r="E97" s="20" t="e">
        <f>'[1]31мая РБ'!E104</f>
        <v>#REF!</v>
      </c>
      <c r="F97" s="80">
        <f>'22декРФ'!E96*1.1</f>
        <v>2843.5000000000005</v>
      </c>
      <c r="G97" s="218">
        <f t="shared" si="1"/>
        <v>3412.2000000000003</v>
      </c>
    </row>
    <row r="98" spans="1:7" ht="14.25">
      <c r="A98" s="157"/>
      <c r="B98" s="19" t="s">
        <v>89</v>
      </c>
      <c r="C98" s="71" t="s">
        <v>319</v>
      </c>
      <c r="D98" s="50" t="s">
        <v>259</v>
      </c>
      <c r="E98" s="20" t="e">
        <f>'[1]31мая РБ'!E105</f>
        <v>#REF!</v>
      </c>
      <c r="F98" s="80">
        <f>'22декРФ'!E97*1.1</f>
        <v>2795.1000000000004</v>
      </c>
      <c r="G98" s="218">
        <f t="shared" si="1"/>
        <v>3354.1200000000003</v>
      </c>
    </row>
    <row r="99" spans="1:7" ht="14.25">
      <c r="A99" s="157"/>
      <c r="B99" s="19" t="s">
        <v>90</v>
      </c>
      <c r="C99" s="71" t="s">
        <v>319</v>
      </c>
      <c r="D99" s="51" t="s">
        <v>261</v>
      </c>
      <c r="E99" s="20" t="e">
        <f>'[1]31мая РБ'!E106</f>
        <v>#REF!</v>
      </c>
      <c r="F99" s="80">
        <f>'22декРФ'!E98*1.1</f>
        <v>3412.2000000000003</v>
      </c>
      <c r="G99" s="218">
        <f t="shared" si="1"/>
        <v>4094.6400000000003</v>
      </c>
    </row>
    <row r="100" spans="1:7" ht="14.25">
      <c r="A100" s="157"/>
      <c r="B100" s="19" t="s">
        <v>91</v>
      </c>
      <c r="C100" s="71" t="s">
        <v>319</v>
      </c>
      <c r="D100" s="50" t="s">
        <v>262</v>
      </c>
      <c r="E100" s="20" t="e">
        <f>'[1]31мая РБ'!E107</f>
        <v>#REF!</v>
      </c>
      <c r="F100" s="80">
        <f>'22декРФ'!E99*1.1</f>
        <v>3347.3</v>
      </c>
      <c r="G100" s="218">
        <f t="shared" si="1"/>
        <v>4016.76</v>
      </c>
    </row>
    <row r="101" spans="1:7" ht="15" thickBot="1">
      <c r="A101" s="158"/>
      <c r="B101" s="222" t="s">
        <v>92</v>
      </c>
      <c r="C101" s="195" t="s">
        <v>319</v>
      </c>
      <c r="D101" s="94" t="s">
        <v>260</v>
      </c>
      <c r="E101" s="223" t="e">
        <f>'[1]31 маяРБ'!#REF!</f>
        <v>#REF!</v>
      </c>
      <c r="F101" s="219">
        <f>'22декРФ'!E100*1.1</f>
        <v>2840.2000000000003</v>
      </c>
      <c r="G101" s="220">
        <f t="shared" si="1"/>
        <v>3408.2400000000002</v>
      </c>
    </row>
    <row r="102" spans="1:7" ht="15.75" customHeight="1">
      <c r="A102" s="267">
        <v>42</v>
      </c>
      <c r="B102" s="256" t="s">
        <v>87</v>
      </c>
      <c r="C102" s="271"/>
      <c r="D102" s="251"/>
      <c r="E102" s="271"/>
      <c r="F102" s="266">
        <f>'22декРФ'!E101*1.1</f>
        <v>0</v>
      </c>
      <c r="G102" s="289">
        <f t="shared" si="1"/>
        <v>0</v>
      </c>
    </row>
    <row r="103" spans="1:7" ht="14.25">
      <c r="A103" s="157"/>
      <c r="B103" s="19" t="s">
        <v>93</v>
      </c>
      <c r="C103" s="71" t="s">
        <v>319</v>
      </c>
      <c r="D103" s="51" t="s">
        <v>306</v>
      </c>
      <c r="E103" s="20" t="e">
        <f>'[1]31 маяРБ'!E104</f>
        <v>#REF!</v>
      </c>
      <c r="F103" s="80">
        <f>'22декРФ'!E102*1.1</f>
        <v>4155.8</v>
      </c>
      <c r="G103" s="218">
        <f t="shared" si="1"/>
        <v>4986.96</v>
      </c>
    </row>
    <row r="104" spans="1:7" ht="14.25">
      <c r="A104" s="157"/>
      <c r="B104" s="19" t="s">
        <v>94</v>
      </c>
      <c r="C104" s="71" t="s">
        <v>319</v>
      </c>
      <c r="D104" s="50" t="s">
        <v>307</v>
      </c>
      <c r="E104" s="20" t="e">
        <f>'[1]31 маяРБ'!E105</f>
        <v>#REF!</v>
      </c>
      <c r="F104" s="80">
        <f>'22декРФ'!E103*1.1</f>
        <v>2524.5</v>
      </c>
      <c r="G104" s="218">
        <f t="shared" si="1"/>
        <v>3029.4</v>
      </c>
    </row>
    <row r="105" spans="1:7" ht="14.25">
      <c r="A105" s="157"/>
      <c r="B105" s="19" t="s">
        <v>95</v>
      </c>
      <c r="C105" s="71" t="s">
        <v>319</v>
      </c>
      <c r="D105" s="51" t="s">
        <v>308</v>
      </c>
      <c r="E105" s="20" t="e">
        <f>'[1]31 маяРБ'!E106</f>
        <v>#REF!</v>
      </c>
      <c r="F105" s="80">
        <f>'22декРФ'!E104*1.1</f>
        <v>7802.3</v>
      </c>
      <c r="G105" s="218">
        <f t="shared" si="1"/>
        <v>9362.76</v>
      </c>
    </row>
    <row r="106" spans="1:7" ht="14.25">
      <c r="A106" s="157"/>
      <c r="B106" s="19" t="s">
        <v>96</v>
      </c>
      <c r="C106" s="71" t="s">
        <v>319</v>
      </c>
      <c r="D106" s="50" t="s">
        <v>309</v>
      </c>
      <c r="E106" s="20" t="e">
        <f>'[1]31 маяРБ'!E107</f>
        <v>#REF!</v>
      </c>
      <c r="F106" s="80">
        <f>'22декРФ'!E105*1.1</f>
        <v>4609</v>
      </c>
      <c r="G106" s="218">
        <f t="shared" si="1"/>
        <v>5530.8</v>
      </c>
    </row>
    <row r="107" spans="1:7" ht="14.25">
      <c r="A107" s="157"/>
      <c r="B107" s="19" t="s">
        <v>76</v>
      </c>
      <c r="C107" s="71" t="s">
        <v>319</v>
      </c>
      <c r="D107" s="51" t="s">
        <v>255</v>
      </c>
      <c r="E107" s="20" t="e">
        <f>'[1]31мая РБ'!E124</f>
        <v>#REF!</v>
      </c>
      <c r="F107" s="80">
        <f>'22декРФ'!E106*1.1</f>
        <v>3955.6000000000004</v>
      </c>
      <c r="G107" s="218">
        <f t="shared" si="1"/>
        <v>4746.72</v>
      </c>
    </row>
    <row r="108" spans="1:7" ht="14.25">
      <c r="A108" s="157"/>
      <c r="B108" s="19" t="s">
        <v>100</v>
      </c>
      <c r="C108" s="71" t="s">
        <v>319</v>
      </c>
      <c r="D108" s="50" t="s">
        <v>310</v>
      </c>
      <c r="E108" s="20" t="e">
        <f>'[1]31 маяРБ'!E84</f>
        <v>#REF!</v>
      </c>
      <c r="F108" s="80">
        <f>'22декРФ'!E107*1.1</f>
        <v>5529.700000000001</v>
      </c>
      <c r="G108" s="218">
        <f t="shared" si="1"/>
        <v>6635.64</v>
      </c>
    </row>
    <row r="109" spans="1:7" ht="14.25">
      <c r="A109" s="157"/>
      <c r="B109" s="19" t="s">
        <v>97</v>
      </c>
      <c r="C109" s="71" t="s">
        <v>319</v>
      </c>
      <c r="D109" s="51" t="s">
        <v>311</v>
      </c>
      <c r="E109" s="20" t="e">
        <f>'[1]31 маяРБ'!E86</f>
        <v>#REF!</v>
      </c>
      <c r="F109" s="80">
        <f>'22декРФ'!E108*1.1</f>
        <v>1223.2</v>
      </c>
      <c r="G109" s="218">
        <f t="shared" si="1"/>
        <v>1467.84</v>
      </c>
    </row>
    <row r="110" spans="1:7" ht="14.25">
      <c r="A110" s="157"/>
      <c r="B110" s="19" t="s">
        <v>98</v>
      </c>
      <c r="C110" s="71" t="s">
        <v>319</v>
      </c>
      <c r="D110" s="50" t="s">
        <v>312</v>
      </c>
      <c r="E110" s="20"/>
      <c r="F110" s="80">
        <f>'22декРФ'!E109*1.1</f>
        <v>985.6000000000001</v>
      </c>
      <c r="G110" s="218">
        <f t="shared" si="1"/>
        <v>1182.72</v>
      </c>
    </row>
    <row r="111" spans="1:7" ht="15" thickBot="1">
      <c r="A111" s="158"/>
      <c r="B111" s="222" t="s">
        <v>99</v>
      </c>
      <c r="C111" s="195" t="s">
        <v>319</v>
      </c>
      <c r="D111" s="94" t="s">
        <v>313</v>
      </c>
      <c r="E111" s="223" t="e">
        <f>'[1]31 маяРБ'!E92</f>
        <v>#REF!</v>
      </c>
      <c r="F111" s="219">
        <f>'22декРФ'!E110*1.1</f>
        <v>1791.9</v>
      </c>
      <c r="G111" s="220">
        <f t="shared" si="1"/>
        <v>2150.28</v>
      </c>
    </row>
    <row r="112" spans="1:7" ht="15">
      <c r="A112" s="267">
        <v>43</v>
      </c>
      <c r="B112" s="256" t="s">
        <v>101</v>
      </c>
      <c r="C112" s="271" t="s">
        <v>14</v>
      </c>
      <c r="D112" s="251"/>
      <c r="E112" s="271" t="e">
        <f>'[1]31мая РБ'!E115</f>
        <v>#REF!</v>
      </c>
      <c r="F112" s="266">
        <f>'22декРФ'!E111*1.1</f>
        <v>0</v>
      </c>
      <c r="G112" s="289">
        <f t="shared" si="1"/>
        <v>0</v>
      </c>
    </row>
    <row r="113" spans="1:7" ht="14.25">
      <c r="A113" s="157"/>
      <c r="B113" s="19" t="s">
        <v>102</v>
      </c>
      <c r="C113" s="20" t="s">
        <v>14</v>
      </c>
      <c r="D113" s="51" t="s">
        <v>267</v>
      </c>
      <c r="E113" s="20" t="e">
        <f>'[1]31мая РБ'!E116</f>
        <v>#REF!</v>
      </c>
      <c r="F113" s="80">
        <f>'22декРФ'!E112*1.1</f>
        <v>7656.000000000001</v>
      </c>
      <c r="G113" s="218">
        <f t="shared" si="1"/>
        <v>9187.2</v>
      </c>
    </row>
    <row r="114" spans="1:7" ht="14.25">
      <c r="A114" s="157"/>
      <c r="B114" s="19" t="s">
        <v>103</v>
      </c>
      <c r="C114" s="20" t="s">
        <v>14</v>
      </c>
      <c r="D114" s="50" t="s">
        <v>268</v>
      </c>
      <c r="E114" s="20" t="e">
        <f>'[1]31мая РБ'!E117</f>
        <v>#REF!</v>
      </c>
      <c r="F114" s="80">
        <f>'22декРФ'!E113*1.1</f>
        <v>6387.700000000001</v>
      </c>
      <c r="G114" s="218">
        <f t="shared" si="1"/>
        <v>7665.240000000001</v>
      </c>
    </row>
    <row r="115" spans="1:7" ht="14.25">
      <c r="A115" s="157"/>
      <c r="B115" s="19" t="s">
        <v>109</v>
      </c>
      <c r="C115" s="20" t="s">
        <v>14</v>
      </c>
      <c r="D115" s="51" t="s">
        <v>274</v>
      </c>
      <c r="E115" s="20" t="e">
        <f>'[1]31мая РБ'!E118</f>
        <v>#REF!</v>
      </c>
      <c r="F115" s="80">
        <f>'22декРФ'!E114*1.1</f>
        <v>5826.700000000001</v>
      </c>
      <c r="G115" s="218">
        <f t="shared" si="1"/>
        <v>6992.040000000001</v>
      </c>
    </row>
    <row r="116" spans="1:7" ht="14.25">
      <c r="A116" s="157"/>
      <c r="B116" s="19" t="s">
        <v>110</v>
      </c>
      <c r="C116" s="20" t="s">
        <v>14</v>
      </c>
      <c r="D116" s="50" t="s">
        <v>275</v>
      </c>
      <c r="E116" s="20" t="e">
        <f>'[1]31мая РБ'!E119</f>
        <v>#REF!</v>
      </c>
      <c r="F116" s="80">
        <f>'22декРФ'!E115*1.1</f>
        <v>7342.500000000001</v>
      </c>
      <c r="G116" s="218">
        <f t="shared" si="1"/>
        <v>8811</v>
      </c>
    </row>
    <row r="117" spans="1:7" ht="14.25">
      <c r="A117" s="157"/>
      <c r="B117" s="19" t="s">
        <v>104</v>
      </c>
      <c r="C117" s="20" t="s">
        <v>14</v>
      </c>
      <c r="D117" s="51" t="s">
        <v>269</v>
      </c>
      <c r="E117" s="20" t="e">
        <f>'[1]31мая РБ'!E120</f>
        <v>#REF!</v>
      </c>
      <c r="F117" s="80">
        <f>'22декРФ'!E116*1.1</f>
        <v>8561.300000000001</v>
      </c>
      <c r="G117" s="218">
        <f t="shared" si="1"/>
        <v>10273.560000000001</v>
      </c>
    </row>
    <row r="118" spans="1:7" ht="14.25">
      <c r="A118" s="157"/>
      <c r="B118" s="19" t="s">
        <v>105</v>
      </c>
      <c r="C118" s="20" t="s">
        <v>14</v>
      </c>
      <c r="D118" s="50" t="s">
        <v>270</v>
      </c>
      <c r="E118" s="20" t="e">
        <f>'[1]31мая РБ'!E121</f>
        <v>#REF!</v>
      </c>
      <c r="F118" s="80">
        <f>'22декРФ'!E117*1.1</f>
        <v>8045.400000000001</v>
      </c>
      <c r="G118" s="218">
        <f t="shared" si="1"/>
        <v>9654.48</v>
      </c>
    </row>
    <row r="119" spans="1:7" ht="14.25">
      <c r="A119" s="157"/>
      <c r="B119" s="19" t="s">
        <v>114</v>
      </c>
      <c r="C119" s="20" t="s">
        <v>14</v>
      </c>
      <c r="D119" s="51" t="s">
        <v>279</v>
      </c>
      <c r="E119" s="20" t="e">
        <f>'[1]31мая РБ'!E122</f>
        <v>#REF!</v>
      </c>
      <c r="F119" s="80">
        <f>'22декРФ'!E118*1.1</f>
        <v>14806.000000000002</v>
      </c>
      <c r="G119" s="218">
        <f t="shared" si="1"/>
        <v>17767.2</v>
      </c>
    </row>
    <row r="120" spans="1:7" ht="14.25">
      <c r="A120" s="157"/>
      <c r="B120" s="19" t="s">
        <v>106</v>
      </c>
      <c r="C120" s="20" t="s">
        <v>14</v>
      </c>
      <c r="D120" s="51" t="s">
        <v>271</v>
      </c>
      <c r="E120" s="20" t="e">
        <f>'[1]31мая РБ'!E124</f>
        <v>#REF!</v>
      </c>
      <c r="F120" s="80">
        <f>'22декРФ'!E119*1.1</f>
        <v>1800.7</v>
      </c>
      <c r="G120" s="218">
        <f t="shared" si="1"/>
        <v>2160.84</v>
      </c>
    </row>
    <row r="121" spans="1:7" ht="14.25">
      <c r="A121" s="157"/>
      <c r="B121" s="19" t="s">
        <v>107</v>
      </c>
      <c r="C121" s="20" t="s">
        <v>14</v>
      </c>
      <c r="D121" s="50" t="s">
        <v>272</v>
      </c>
      <c r="E121" s="20" t="e">
        <f>'[1]31мая РБ'!E125</f>
        <v>#REF!</v>
      </c>
      <c r="F121" s="80">
        <f>'22декРФ'!E120*1.1</f>
        <v>2203.3</v>
      </c>
      <c r="G121" s="218">
        <f t="shared" si="1"/>
        <v>2643.96</v>
      </c>
    </row>
    <row r="122" spans="1:7" ht="14.25">
      <c r="A122" s="157"/>
      <c r="B122" s="19" t="s">
        <v>108</v>
      </c>
      <c r="C122" s="20" t="s">
        <v>14</v>
      </c>
      <c r="D122" s="51" t="s">
        <v>273</v>
      </c>
      <c r="E122" s="20" t="e">
        <f>'[1]31мая РБ'!E126</f>
        <v>#REF!</v>
      </c>
      <c r="F122" s="80">
        <f>'22декРФ'!E121*1.1</f>
        <v>2920.5000000000005</v>
      </c>
      <c r="G122" s="218">
        <f t="shared" si="1"/>
        <v>3504.6000000000004</v>
      </c>
    </row>
    <row r="123" spans="1:7" ht="14.25">
      <c r="A123" s="157"/>
      <c r="B123" s="19" t="s">
        <v>111</v>
      </c>
      <c r="C123" s="20" t="s">
        <v>14</v>
      </c>
      <c r="D123" s="50" t="s">
        <v>276</v>
      </c>
      <c r="E123" s="20" t="e">
        <f>'[1]31мая РБ'!E127</f>
        <v>#REF!</v>
      </c>
      <c r="F123" s="80">
        <f>'22декРФ'!E122*1.1</f>
        <v>7529.500000000001</v>
      </c>
      <c r="G123" s="218">
        <f t="shared" si="1"/>
        <v>9035.400000000001</v>
      </c>
    </row>
    <row r="124" spans="1:7" ht="14.25">
      <c r="A124" s="157"/>
      <c r="B124" s="19" t="s">
        <v>112</v>
      </c>
      <c r="C124" s="20" t="s">
        <v>14</v>
      </c>
      <c r="D124" s="51" t="s">
        <v>277</v>
      </c>
      <c r="E124" s="20" t="e">
        <f>'[1]31мая РБ'!E128</f>
        <v>#REF!</v>
      </c>
      <c r="F124" s="80">
        <f>'22декРФ'!E123*1.1</f>
        <v>5271.200000000001</v>
      </c>
      <c r="G124" s="218">
        <f t="shared" si="1"/>
        <v>6325.4400000000005</v>
      </c>
    </row>
    <row r="125" spans="1:7" ht="15" thickBot="1">
      <c r="A125" s="158"/>
      <c r="B125" s="222" t="s">
        <v>113</v>
      </c>
      <c r="C125" s="223" t="s">
        <v>14</v>
      </c>
      <c r="D125" s="109" t="s">
        <v>278</v>
      </c>
      <c r="E125" s="223" t="e">
        <f>'[1]31мая РБ'!E129</f>
        <v>#REF!</v>
      </c>
      <c r="F125" s="219">
        <f>'22декРФ'!E124*1.1</f>
        <v>961.4000000000001</v>
      </c>
      <c r="G125" s="220">
        <f t="shared" si="1"/>
        <v>1153.68</v>
      </c>
    </row>
    <row r="126" spans="1:7" ht="17.25" customHeight="1">
      <c r="A126" s="160">
        <v>44</v>
      </c>
      <c r="B126" s="119" t="s">
        <v>115</v>
      </c>
      <c r="C126" s="171" t="s">
        <v>319</v>
      </c>
      <c r="D126" s="110" t="s">
        <v>314</v>
      </c>
      <c r="E126" s="198" t="e">
        <f>'[1]31 маяРБ'!E121</f>
        <v>#REF!</v>
      </c>
      <c r="F126" s="174">
        <f>'22декРФ'!E125*1.1</f>
        <v>7982.700000000001</v>
      </c>
      <c r="G126" s="217">
        <f t="shared" si="1"/>
        <v>9579.24</v>
      </c>
    </row>
    <row r="127" spans="1:7" ht="14.25">
      <c r="A127" s="157">
        <v>45</v>
      </c>
      <c r="B127" s="19" t="s">
        <v>116</v>
      </c>
      <c r="C127" s="71" t="s">
        <v>319</v>
      </c>
      <c r="D127" s="50" t="s">
        <v>315</v>
      </c>
      <c r="E127" s="20" t="e">
        <f>'[1]31 маяРБ'!E122</f>
        <v>#REF!</v>
      </c>
      <c r="F127" s="80">
        <f>'22декРФ'!E126*1.1</f>
        <v>9861.5</v>
      </c>
      <c r="G127" s="218">
        <f t="shared" si="1"/>
        <v>11833.8</v>
      </c>
    </row>
    <row r="128" spans="1:7" ht="14.25">
      <c r="A128" s="157">
        <v>46</v>
      </c>
      <c r="B128" s="19" t="s">
        <v>117</v>
      </c>
      <c r="C128" s="71" t="s">
        <v>319</v>
      </c>
      <c r="D128" s="51" t="s">
        <v>316</v>
      </c>
      <c r="E128" s="20" t="e">
        <f>'[1]31 маяРБ'!E123</f>
        <v>#REF!</v>
      </c>
      <c r="F128" s="80">
        <f>'22декРФ'!E127*1.1</f>
        <v>8109.200000000001</v>
      </c>
      <c r="G128" s="218">
        <f t="shared" si="1"/>
        <v>9731.04</v>
      </c>
    </row>
    <row r="129" spans="1:7" ht="14.25">
      <c r="A129" s="157">
        <v>47</v>
      </c>
      <c r="B129" s="19" t="s">
        <v>118</v>
      </c>
      <c r="C129" s="71" t="s">
        <v>319</v>
      </c>
      <c r="D129" s="50" t="s">
        <v>317</v>
      </c>
      <c r="E129" s="20" t="e">
        <f>'[1]31 маяРБ'!E124</f>
        <v>#REF!</v>
      </c>
      <c r="F129" s="80">
        <f>'22декРФ'!E128*1.1</f>
        <v>6213.900000000001</v>
      </c>
      <c r="G129" s="218">
        <f t="shared" si="1"/>
        <v>7456.68</v>
      </c>
    </row>
    <row r="130" spans="1:7" ht="15" thickBot="1">
      <c r="A130" s="158">
        <v>48</v>
      </c>
      <c r="B130" s="222" t="s">
        <v>119</v>
      </c>
      <c r="C130" s="195" t="s">
        <v>319</v>
      </c>
      <c r="D130" s="94" t="s">
        <v>226</v>
      </c>
      <c r="E130" s="223" t="e">
        <f>'[1]31 маяРБ'!E125</f>
        <v>#REF!</v>
      </c>
      <c r="F130" s="219">
        <f>'22декРФ'!E129*1.1</f>
        <v>8179.6</v>
      </c>
      <c r="G130" s="220">
        <f t="shared" si="1"/>
        <v>9815.52</v>
      </c>
    </row>
    <row r="131" spans="1:7" ht="15">
      <c r="A131" s="267">
        <v>49</v>
      </c>
      <c r="B131" s="256" t="s">
        <v>120</v>
      </c>
      <c r="C131" s="261" t="s">
        <v>319</v>
      </c>
      <c r="D131" s="251"/>
      <c r="E131" s="271" t="e">
        <f>'[1]31мая РБ'!E145</f>
        <v>#REF!</v>
      </c>
      <c r="F131" s="266">
        <f>'22декРФ'!E130*1.1</f>
        <v>0</v>
      </c>
      <c r="G131" s="289">
        <f t="shared" si="1"/>
        <v>0</v>
      </c>
    </row>
    <row r="132" spans="1:7" ht="14.25">
      <c r="A132" s="157"/>
      <c r="B132" s="19" t="s">
        <v>122</v>
      </c>
      <c r="C132" s="71" t="s">
        <v>319</v>
      </c>
      <c r="D132" s="51" t="s">
        <v>293</v>
      </c>
      <c r="E132" s="20" t="e">
        <f>'[1]31мая РБ'!E146</f>
        <v>#REF!</v>
      </c>
      <c r="F132" s="80">
        <f>'22декРФ'!E131*1.1</f>
        <v>4153.6</v>
      </c>
      <c r="G132" s="218">
        <f t="shared" si="1"/>
        <v>4984.320000000001</v>
      </c>
    </row>
    <row r="133" spans="1:7" ht="14.25">
      <c r="A133" s="157"/>
      <c r="B133" s="19" t="s">
        <v>123</v>
      </c>
      <c r="C133" s="71" t="s">
        <v>319</v>
      </c>
      <c r="D133" s="50" t="s">
        <v>294</v>
      </c>
      <c r="E133" s="20" t="e">
        <f>'[1]31мая РБ'!E147</f>
        <v>#REF!</v>
      </c>
      <c r="F133" s="80">
        <f>'22декРФ'!E132*1.1</f>
        <v>5705.700000000001</v>
      </c>
      <c r="G133" s="218">
        <f t="shared" si="1"/>
        <v>6846.840000000001</v>
      </c>
    </row>
    <row r="134" spans="1:7" ht="14.25">
      <c r="A134" s="157"/>
      <c r="B134" s="19" t="s">
        <v>121</v>
      </c>
      <c r="C134" s="20" t="s">
        <v>14</v>
      </c>
      <c r="D134" s="51" t="s">
        <v>295</v>
      </c>
      <c r="E134" s="20" t="e">
        <f>'[1]31мая РБ'!E148</f>
        <v>#REF!</v>
      </c>
      <c r="F134" s="80">
        <f>'22декРФ'!E133*1.1</f>
        <v>12727.000000000002</v>
      </c>
      <c r="G134" s="218">
        <f aca="true" t="shared" si="2" ref="G134:G144">F134*1.2</f>
        <v>15272.400000000001</v>
      </c>
    </row>
    <row r="135" spans="1:7" ht="14.25">
      <c r="A135" s="157"/>
      <c r="B135" s="30" t="s">
        <v>160</v>
      </c>
      <c r="C135" s="71" t="s">
        <v>319</v>
      </c>
      <c r="D135" s="50" t="s">
        <v>296</v>
      </c>
      <c r="E135" s="20"/>
      <c r="F135" s="80">
        <f>'22декРФ'!E134*1.1</f>
        <v>8561.300000000001</v>
      </c>
      <c r="G135" s="218">
        <f t="shared" si="2"/>
        <v>10273.560000000001</v>
      </c>
    </row>
    <row r="136" spans="1:7" ht="14.25">
      <c r="A136" s="157"/>
      <c r="B136" s="30" t="s">
        <v>173</v>
      </c>
      <c r="C136" s="71" t="s">
        <v>319</v>
      </c>
      <c r="D136" s="51" t="s">
        <v>297</v>
      </c>
      <c r="E136" s="20"/>
      <c r="F136" s="80">
        <f>'22декРФ'!E135*1.1</f>
        <v>4155.8</v>
      </c>
      <c r="G136" s="218">
        <f t="shared" si="2"/>
        <v>4986.96</v>
      </c>
    </row>
    <row r="137" spans="1:7" ht="14.25">
      <c r="A137" s="157"/>
      <c r="B137" s="30" t="s">
        <v>174</v>
      </c>
      <c r="C137" s="71" t="s">
        <v>319</v>
      </c>
      <c r="D137" s="50" t="s">
        <v>298</v>
      </c>
      <c r="E137" s="20" t="e">
        <f>'[1]31 маяРБ'!E127</f>
        <v>#REF!</v>
      </c>
      <c r="F137" s="80">
        <f>'22декРФ'!E136*1.1</f>
        <v>7802.3</v>
      </c>
      <c r="G137" s="218">
        <f t="shared" si="2"/>
        <v>9362.76</v>
      </c>
    </row>
    <row r="138" spans="1:7" ht="14.25">
      <c r="A138" s="157"/>
      <c r="B138" s="31" t="s">
        <v>176</v>
      </c>
      <c r="C138" s="71" t="s">
        <v>319</v>
      </c>
      <c r="D138" s="51" t="s">
        <v>299</v>
      </c>
      <c r="E138" s="20"/>
      <c r="F138" s="80">
        <f>'22декРФ'!E137*1.1</f>
        <v>3577.2000000000003</v>
      </c>
      <c r="G138" s="218">
        <f t="shared" si="2"/>
        <v>4292.64</v>
      </c>
    </row>
    <row r="139" spans="1:7" ht="15" thickBot="1">
      <c r="A139" s="158"/>
      <c r="B139" s="224" t="s">
        <v>177</v>
      </c>
      <c r="C139" s="195" t="s">
        <v>319</v>
      </c>
      <c r="D139" s="109" t="s">
        <v>300</v>
      </c>
      <c r="E139" s="223" t="e">
        <f>'[1]31мая РБ'!E163</f>
        <v>#REF!</v>
      </c>
      <c r="F139" s="219">
        <f>'22декРФ'!E138*1.1</f>
        <v>13633.400000000001</v>
      </c>
      <c r="G139" s="220">
        <f t="shared" si="2"/>
        <v>16360.080000000002</v>
      </c>
    </row>
    <row r="140" spans="1:7" ht="15">
      <c r="A140" s="267">
        <v>50</v>
      </c>
      <c r="B140" s="256" t="s">
        <v>124</v>
      </c>
      <c r="C140" s="271"/>
      <c r="D140" s="247"/>
      <c r="E140" s="271"/>
      <c r="F140" s="266">
        <f>'22декРФ'!E139*1.1</f>
        <v>0</v>
      </c>
      <c r="G140" s="289">
        <f t="shared" si="2"/>
        <v>0</v>
      </c>
    </row>
    <row r="141" spans="1:7" ht="14.25">
      <c r="A141" s="157"/>
      <c r="B141" s="19" t="s">
        <v>154</v>
      </c>
      <c r="C141" s="71" t="s">
        <v>319</v>
      </c>
      <c r="D141" s="50" t="s">
        <v>280</v>
      </c>
      <c r="E141" s="20" t="e">
        <f>'[1]31 маяРБ'!E102</f>
        <v>#REF!</v>
      </c>
      <c r="F141" s="80">
        <f>'22декРФ'!E140*1.1</f>
        <v>10404.900000000001</v>
      </c>
      <c r="G141" s="218">
        <f t="shared" si="2"/>
        <v>12485.880000000001</v>
      </c>
    </row>
    <row r="142" spans="1:7" ht="14.25">
      <c r="A142" s="157"/>
      <c r="B142" s="19" t="s">
        <v>137</v>
      </c>
      <c r="C142" s="71" t="s">
        <v>319</v>
      </c>
      <c r="D142" s="51" t="s">
        <v>281</v>
      </c>
      <c r="E142" s="20"/>
      <c r="F142" s="80">
        <f>'22декРФ'!E141*1.1</f>
        <v>3429.8</v>
      </c>
      <c r="G142" s="218">
        <f t="shared" si="2"/>
        <v>4115.76</v>
      </c>
    </row>
    <row r="143" spans="1:7" ht="14.25">
      <c r="A143" s="157"/>
      <c r="B143" s="19" t="s">
        <v>83</v>
      </c>
      <c r="C143" s="71" t="s">
        <v>319</v>
      </c>
      <c r="D143" s="50" t="s">
        <v>265</v>
      </c>
      <c r="E143" s="20"/>
      <c r="F143" s="80">
        <f>'22декРФ'!E142*1.1</f>
        <v>3171.3</v>
      </c>
      <c r="G143" s="218">
        <f t="shared" si="2"/>
        <v>3805.56</v>
      </c>
    </row>
    <row r="144" spans="1:7" ht="15" thickBot="1">
      <c r="A144" s="158"/>
      <c r="B144" s="222" t="s">
        <v>85</v>
      </c>
      <c r="C144" s="195" t="s">
        <v>319</v>
      </c>
      <c r="D144" s="94" t="s">
        <v>304</v>
      </c>
      <c r="E144" s="223"/>
      <c r="F144" s="219">
        <f>'22декРФ'!E143*1.1</f>
        <v>1938.2</v>
      </c>
      <c r="G144" s="220">
        <f t="shared" si="2"/>
        <v>2325.84</v>
      </c>
    </row>
  </sheetData>
  <sheetProtection/>
  <mergeCells count="8">
    <mergeCell ref="A2:G2"/>
    <mergeCell ref="A1:G1"/>
    <mergeCell ref="B3:B4"/>
    <mergeCell ref="C3:C4"/>
    <mergeCell ref="D3:D4"/>
    <mergeCell ref="E3:E4"/>
    <mergeCell ref="F3:G3"/>
    <mergeCell ref="A3:A4"/>
  </mergeCells>
  <printOptions horizontalCentered="1"/>
  <pageMargins left="0.5905511811023623" right="0.1968503937007874" top="0.9770833333333333" bottom="0.6052083333333333" header="0.15748031496062992" footer="0.2362204724409449"/>
  <pageSetup horizontalDpi="600" verticalDpi="600" orientation="portrait" paperSize="9" scale="70" r:id="rId1"/>
  <headerFooter>
    <oddHeader>&amp;L&amp;"-,полужирный"&amp;48RUB&amp;"-,обычный"&amp;11   &amp;32Прайс-лист от 22 декабря 2011г.&amp;11  
&amp;"-,полужирный"&amp;18ВЫСТАВКА&amp;R&amp;14УТВЕРЖДАЮ
Директор КПУП "КМК"
_____________________Полуян А.А.</oddHeader>
    <oddFooter>&amp;C&amp;"Arial,обычный"&amp;10Дополнительную  информацию  можно  получить по  телефонам: +375234547245, +375234548465, +375234549010;
Моб. Velkom: +375447080184, +375293027264, +375447003559
Email: mebel0581@mail.ru, omis-kmk@mail.ru; Skype: mebel.kmk&amp;R&amp;P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2013-03-21T14:00:40Z</cp:lastPrinted>
  <dcterms:created xsi:type="dcterms:W3CDTF">2006-09-28T05:33:49Z</dcterms:created>
  <dcterms:modified xsi:type="dcterms:W3CDTF">2014-12-23T09:02:27Z</dcterms:modified>
  <cp:category/>
  <cp:version/>
  <cp:contentType/>
  <cp:contentStatus/>
</cp:coreProperties>
</file>