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Table 1" sheetId="1" r:id="rId1"/>
  </sheets>
  <calcPr calcId="145621"/>
</workbook>
</file>

<file path=xl/calcChain.xml><?xml version="1.0" encoding="utf-8"?>
<calcChain xmlns="http://schemas.openxmlformats.org/spreadsheetml/2006/main">
  <c r="S20" i="1" l="1"/>
  <c r="F20" i="1" l="1"/>
  <c r="F8" i="1"/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3" i="1"/>
  <c r="F4" i="1" l="1"/>
  <c r="F5" i="1"/>
  <c r="G5" i="1" s="1"/>
  <c r="H5" i="1" s="1"/>
  <c r="J5" i="1" s="1"/>
  <c r="F6" i="1"/>
  <c r="F7" i="1"/>
  <c r="F9" i="1"/>
  <c r="G9" i="1" s="1"/>
  <c r="F10" i="1"/>
  <c r="F11" i="1"/>
  <c r="F12" i="1"/>
  <c r="F13" i="1"/>
  <c r="G13" i="1" s="1"/>
  <c r="F14" i="1"/>
  <c r="G14" i="1" s="1"/>
  <c r="H14" i="1" s="1"/>
  <c r="J14" i="1" s="1"/>
  <c r="F15" i="1"/>
  <c r="F16" i="1"/>
  <c r="F17" i="1"/>
  <c r="G17" i="1" s="1"/>
  <c r="F18" i="1"/>
  <c r="G18" i="1" s="1"/>
  <c r="H18" i="1" s="1"/>
  <c r="J18" i="1" s="1"/>
  <c r="F19" i="1"/>
  <c r="H17" i="1" l="1"/>
  <c r="J17" i="1" s="1"/>
  <c r="H13" i="1"/>
  <c r="J13" i="1" s="1"/>
  <c r="H9" i="1"/>
  <c r="J9" i="1" s="1"/>
  <c r="M18" i="1"/>
  <c r="Q18" i="1" s="1"/>
  <c r="K18" i="1"/>
  <c r="L18" i="1"/>
  <c r="P18" i="1" s="1"/>
  <c r="M14" i="1"/>
  <c r="Q14" i="1" s="1"/>
  <c r="K14" i="1"/>
  <c r="L14" i="1"/>
  <c r="P14" i="1" s="1"/>
  <c r="L5" i="1"/>
  <c r="P5" i="1" s="1"/>
  <c r="M5" i="1"/>
  <c r="Q5" i="1" s="1"/>
  <c r="K5" i="1"/>
  <c r="G19" i="1"/>
  <c r="G11" i="1"/>
  <c r="G7" i="1"/>
  <c r="G10" i="1"/>
  <c r="G6" i="1"/>
  <c r="G15" i="1"/>
  <c r="G20" i="1"/>
  <c r="G16" i="1"/>
  <c r="G12" i="1"/>
  <c r="G8" i="1"/>
  <c r="G4" i="1"/>
  <c r="F3" i="1"/>
  <c r="L17" i="1" l="1"/>
  <c r="P17" i="1" s="1"/>
  <c r="K17" i="1"/>
  <c r="R17" i="1" s="1"/>
  <c r="M17" i="1"/>
  <c r="Q17" i="1" s="1"/>
  <c r="H19" i="1"/>
  <c r="J19" i="1" s="1"/>
  <c r="H16" i="1"/>
  <c r="J16" i="1" s="1"/>
  <c r="M16" i="1" s="1"/>
  <c r="Q16" i="1" s="1"/>
  <c r="H20" i="1"/>
  <c r="J20" i="1" s="1"/>
  <c r="H15" i="1"/>
  <c r="J15" i="1" s="1"/>
  <c r="M13" i="1"/>
  <c r="Q13" i="1" s="1"/>
  <c r="L13" i="1"/>
  <c r="P13" i="1" s="1"/>
  <c r="K13" i="1"/>
  <c r="R13" i="1" s="1"/>
  <c r="H12" i="1"/>
  <c r="J12" i="1" s="1"/>
  <c r="H11" i="1"/>
  <c r="J11" i="1" s="1"/>
  <c r="H10" i="1"/>
  <c r="J10" i="1" s="1"/>
  <c r="M9" i="1"/>
  <c r="Q9" i="1" s="1"/>
  <c r="L9" i="1"/>
  <c r="P9" i="1" s="1"/>
  <c r="K9" i="1"/>
  <c r="R9" i="1" s="1"/>
  <c r="H8" i="1"/>
  <c r="J8" i="1" s="1"/>
  <c r="M8" i="1" s="1"/>
  <c r="Q8" i="1" s="1"/>
  <c r="H7" i="1"/>
  <c r="J7" i="1" s="1"/>
  <c r="L7" i="1" s="1"/>
  <c r="P7" i="1" s="1"/>
  <c r="H6" i="1"/>
  <c r="J6" i="1" s="1"/>
  <c r="M6" i="1" s="1"/>
  <c r="Q6" i="1" s="1"/>
  <c r="H4" i="1"/>
  <c r="J4" i="1" s="1"/>
  <c r="O18" i="1"/>
  <c r="N18" i="1"/>
  <c r="S18" i="1"/>
  <c r="R18" i="1"/>
  <c r="O5" i="1"/>
  <c r="R5" i="1"/>
  <c r="N5" i="1"/>
  <c r="S5" i="1"/>
  <c r="O14" i="1"/>
  <c r="N14" i="1"/>
  <c r="S14" i="1"/>
  <c r="R14" i="1"/>
  <c r="G3" i="1"/>
  <c r="N9" i="1" l="1"/>
  <c r="O17" i="1"/>
  <c r="N13" i="1"/>
  <c r="O13" i="1"/>
  <c r="O9" i="1"/>
  <c r="N17" i="1"/>
  <c r="L19" i="1"/>
  <c r="P19" i="1" s="1"/>
  <c r="M19" i="1"/>
  <c r="Q19" i="1" s="1"/>
  <c r="S13" i="1"/>
  <c r="S17" i="1"/>
  <c r="S9" i="1"/>
  <c r="K16" i="1"/>
  <c r="O16" i="1" s="1"/>
  <c r="K19" i="1"/>
  <c r="R19" i="1" s="1"/>
  <c r="M7" i="1"/>
  <c r="Q7" i="1" s="1"/>
  <c r="K6" i="1"/>
  <c r="O6" i="1" s="1"/>
  <c r="L16" i="1"/>
  <c r="P16" i="1" s="1"/>
  <c r="L15" i="1"/>
  <c r="P15" i="1" s="1"/>
  <c r="K15" i="1"/>
  <c r="O15" i="1" s="1"/>
  <c r="M15" i="1"/>
  <c r="Q15" i="1" s="1"/>
  <c r="K12" i="1"/>
  <c r="N12" i="1" s="1"/>
  <c r="M12" i="1"/>
  <c r="Q12" i="1" s="1"/>
  <c r="L12" i="1"/>
  <c r="P12" i="1" s="1"/>
  <c r="M11" i="1"/>
  <c r="Q11" i="1" s="1"/>
  <c r="L11" i="1"/>
  <c r="P11" i="1" s="1"/>
  <c r="K11" i="1"/>
  <c r="O11" i="1" s="1"/>
  <c r="K10" i="1"/>
  <c r="N10" i="1" s="1"/>
  <c r="M10" i="1"/>
  <c r="Q10" i="1" s="1"/>
  <c r="L10" i="1"/>
  <c r="P10" i="1" s="1"/>
  <c r="K8" i="1"/>
  <c r="O8" i="1" s="1"/>
  <c r="K7" i="1"/>
  <c r="R7" i="1" s="1"/>
  <c r="L8" i="1"/>
  <c r="P8" i="1" s="1"/>
  <c r="L6" i="1"/>
  <c r="P6" i="1" s="1"/>
  <c r="M4" i="1"/>
  <c r="Q4" i="1" s="1"/>
  <c r="L4" i="1"/>
  <c r="P4" i="1" s="1"/>
  <c r="K4" i="1"/>
  <c r="N4" i="1" s="1"/>
  <c r="H3" i="1"/>
  <c r="J3" i="1" s="1"/>
  <c r="N8" i="1"/>
  <c r="S10" i="1" l="1"/>
  <c r="O12" i="1"/>
  <c r="O4" i="1"/>
  <c r="S15" i="1"/>
  <c r="R16" i="1"/>
  <c r="N16" i="1"/>
  <c r="O7" i="1"/>
  <c r="S11" i="1"/>
  <c r="S16" i="1"/>
  <c r="N19" i="1"/>
  <c r="R8" i="1"/>
  <c r="S12" i="1"/>
  <c r="O10" i="1"/>
  <c r="R6" i="1"/>
  <c r="N6" i="1"/>
  <c r="R12" i="1"/>
  <c r="R10" i="1"/>
  <c r="O19" i="1"/>
  <c r="S8" i="1"/>
  <c r="S6" i="1"/>
  <c r="S4" i="1"/>
  <c r="N7" i="1"/>
  <c r="S19" i="1"/>
  <c r="R15" i="1"/>
  <c r="R11" i="1"/>
  <c r="N15" i="1"/>
  <c r="N11" i="1"/>
  <c r="S7" i="1"/>
  <c r="R4" i="1"/>
  <c r="M3" i="1"/>
  <c r="Q3" i="1" s="1"/>
  <c r="K3" i="1"/>
  <c r="O3" i="1" s="1"/>
  <c r="L3" i="1"/>
  <c r="P3" i="1" s="1"/>
  <c r="S3" i="1" l="1"/>
  <c r="N3" i="1"/>
  <c r="R3" i="1"/>
</calcChain>
</file>

<file path=xl/sharedStrings.xml><?xml version="1.0" encoding="utf-8"?>
<sst xmlns="http://schemas.openxmlformats.org/spreadsheetml/2006/main" count="58" uniqueCount="33">
  <si>
    <t>в рублях</t>
  </si>
  <si>
    <t>таможня</t>
  </si>
  <si>
    <t>доставка</t>
  </si>
  <si>
    <t>себестоимость</t>
  </si>
  <si>
    <t>за бутылку кит</t>
  </si>
  <si>
    <t>Энергтический напиток "МОНСТР"</t>
  </si>
  <si>
    <t xml:space="preserve"> Объем</t>
  </si>
  <si>
    <t>1*24</t>
  </si>
  <si>
    <t>Напиток</t>
  </si>
  <si>
    <t>1*12</t>
  </si>
  <si>
    <t>1*6</t>
  </si>
  <si>
    <t>Упаковка</t>
  </si>
  <si>
    <t>Цена (¥/ ящ)</t>
  </si>
  <si>
    <t>Фото</t>
  </si>
  <si>
    <t>Кока - Кола
(с сахаром / без сахара)</t>
  </si>
  <si>
    <t>Спрайт
(с сахаром / без сахара)</t>
  </si>
  <si>
    <t>Фанта (с сахаром)</t>
  </si>
  <si>
    <t xml:space="preserve"> Фанта
(с сахаром / без сахара)</t>
  </si>
  <si>
    <t xml:space="preserve"> Кока - Кола
(с сахаром / без сахара)</t>
  </si>
  <si>
    <t>Спрайт
(с сахаром)</t>
  </si>
  <si>
    <t>Швепс</t>
  </si>
  <si>
    <t>С доставкой в Благовещенск</t>
  </si>
  <si>
    <t>приморский край</t>
  </si>
  <si>
    <t>хабаровский край</t>
  </si>
  <si>
    <t>амурская обл</t>
  </si>
  <si>
    <t>Уссурийск Цена от 50тр</t>
  </si>
  <si>
    <t>Уссурийск скидка от 250 т.р.</t>
  </si>
  <si>
    <t>Уссурийск скидка от 900 т.р.</t>
  </si>
  <si>
    <t>минималка от 5 тонн  Владивосток</t>
  </si>
  <si>
    <t>Хабаровск от 50т.р.</t>
  </si>
  <si>
    <t>Скидка от 250 т.р. Хабаровск</t>
  </si>
  <si>
    <t>скидка от 900 т.р. Хабаровск</t>
  </si>
  <si>
    <t>минималка от 20 тонн Комсомольск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</si>
</sst>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\¥0.00"/>
    <numFmt numFmtId="165" formatCode="0.0"/>
  </numFmts>
  <fonts count="6" x14ac:knownFonts="1">
    <font>
      <sz val="10"/>
      <color rgb="FF000000"/>
      <name val="Times New Roman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1">
    <xf numFmtId="0" fontId="0" fillId="0" borderId="0" xfId="0" applyFill="1" applyBorder="1" applyAlignment="1">
      <alignment horizontal="left" vertical="top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64" fontId="5" fillId="0" borderId="1" xfId="0" applyNumberFormat="1" applyFont="1" applyFill="1" applyBorder="1" applyAlignment="1">
      <alignment horizontal="center" vertical="center" shrinkToFit="1"/>
    </xf>
    <xf numFmtId="0" fontId="1" fillId="0" borderId="3" xfId="0" applyFont="1" applyFill="1" applyBorder="1" applyAlignment="1">
      <alignment horizontal="center" vertical="center" wrapText="1"/>
    </xf>
    <xf numFmtId="2" fontId="1" fillId="0" borderId="2" xfId="0" applyNumberFormat="1" applyFont="1" applyFill="1" applyBorder="1" applyAlignment="1">
      <alignment horizontal="center" vertical="center"/>
    </xf>
    <xf numFmtId="165" fontId="1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2" fontId="1" fillId="2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2" fontId="1" fillId="3" borderId="2" xfId="0" applyNumberFormat="1" applyFont="1" applyFill="1" applyBorder="1" applyAlignment="1">
      <alignment horizontal="center" vertical="center"/>
    </xf>
    <xf numFmtId="2" fontId="1" fillId="3" borderId="2" xfId="0" applyNumberFormat="1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2" fontId="1" fillId="5" borderId="2" xfId="0" applyNumberFormat="1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jpeg"/><Relationship Id="rId18" Type="http://schemas.openxmlformats.org/officeDocument/2006/relationships/image" Target="../media/image1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12" Type="http://schemas.openxmlformats.org/officeDocument/2006/relationships/image" Target="../media/image12.jpeg"/><Relationship Id="rId17" Type="http://schemas.openxmlformats.org/officeDocument/2006/relationships/image" Target="../media/image17.png"/><Relationship Id="rId2" Type="http://schemas.openxmlformats.org/officeDocument/2006/relationships/image" Target="../media/image2.jpeg"/><Relationship Id="rId16" Type="http://schemas.openxmlformats.org/officeDocument/2006/relationships/image" Target="../media/image16.png"/><Relationship Id="rId20" Type="http://schemas.openxmlformats.org/officeDocument/2006/relationships/image" Target="../media/image20.emf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5" Type="http://schemas.openxmlformats.org/officeDocument/2006/relationships/image" Target="../media/image15.png"/><Relationship Id="rId10" Type="http://schemas.openxmlformats.org/officeDocument/2006/relationships/image" Target="../media/image10.jpeg"/><Relationship Id="rId19" Type="http://schemas.openxmlformats.org/officeDocument/2006/relationships/image" Target="../media/image19.png"/><Relationship Id="rId4" Type="http://schemas.openxmlformats.org/officeDocument/2006/relationships/image" Target="../media/image4.jpeg"/><Relationship Id="rId9" Type="http://schemas.openxmlformats.org/officeDocument/2006/relationships/image" Target="../media/image9.png"/><Relationship Id="rId14" Type="http://schemas.openxmlformats.org/officeDocument/2006/relationships/image" Target="../media/image14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60325</xdr:colOff>
      <xdr:row>2</xdr:row>
      <xdr:rowOff>74269</xdr:rowOff>
    </xdr:from>
    <xdr:ext cx="952500" cy="676390"/>
    <xdr:pic>
      <xdr:nvPicPr>
        <xdr:cNvPr id="2" name="image1.jpe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52500" cy="676390"/>
        </a:xfrm>
        <a:prstGeom prst="rect">
          <a:avLst/>
        </a:prstGeom>
      </xdr:spPr>
    </xdr:pic>
    <xdr:clientData/>
  </xdr:oneCellAnchor>
  <xdr:oneCellAnchor>
    <xdr:from>
      <xdr:col>4</xdr:col>
      <xdr:colOff>111125</xdr:colOff>
      <xdr:row>3</xdr:row>
      <xdr:rowOff>21344</xdr:rowOff>
    </xdr:from>
    <xdr:ext cx="885825" cy="731195"/>
    <xdr:pic>
      <xdr:nvPicPr>
        <xdr:cNvPr id="3" name="image2.jpeg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85825" cy="731195"/>
        </a:xfrm>
        <a:prstGeom prst="rect">
          <a:avLst/>
        </a:prstGeom>
      </xdr:spPr>
    </xdr:pic>
    <xdr:clientData/>
  </xdr:oneCellAnchor>
  <xdr:oneCellAnchor>
    <xdr:from>
      <xdr:col>4</xdr:col>
      <xdr:colOff>100882</xdr:colOff>
      <xdr:row>4</xdr:row>
      <xdr:rowOff>77961</xdr:rowOff>
    </xdr:from>
    <xdr:ext cx="898351" cy="725791"/>
    <xdr:pic>
      <xdr:nvPicPr>
        <xdr:cNvPr id="4" name="image3.jpeg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98351" cy="725791"/>
        </a:xfrm>
        <a:prstGeom prst="rect">
          <a:avLst/>
        </a:prstGeom>
      </xdr:spPr>
    </xdr:pic>
    <xdr:clientData/>
  </xdr:oneCellAnchor>
  <xdr:oneCellAnchor>
    <xdr:from>
      <xdr:col>4</xdr:col>
      <xdr:colOff>107950</xdr:colOff>
      <xdr:row>5</xdr:row>
      <xdr:rowOff>75320</xdr:rowOff>
    </xdr:from>
    <xdr:ext cx="895350" cy="775968"/>
    <xdr:pic>
      <xdr:nvPicPr>
        <xdr:cNvPr id="5" name="image4.jpeg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95350" cy="775968"/>
        </a:xfrm>
        <a:prstGeom prst="rect">
          <a:avLst/>
        </a:prstGeom>
      </xdr:spPr>
    </xdr:pic>
    <xdr:clientData/>
  </xdr:oneCellAnchor>
  <xdr:oneCellAnchor>
    <xdr:from>
      <xdr:col>4</xdr:col>
      <xdr:colOff>173037</xdr:colOff>
      <xdr:row>6</xdr:row>
      <xdr:rowOff>65296</xdr:rowOff>
    </xdr:from>
    <xdr:ext cx="851806" cy="785033"/>
    <xdr:pic>
      <xdr:nvPicPr>
        <xdr:cNvPr id="6" name="image5.jpeg"/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51806" cy="785033"/>
        </a:xfrm>
        <a:prstGeom prst="rect">
          <a:avLst/>
        </a:prstGeom>
      </xdr:spPr>
    </xdr:pic>
    <xdr:clientData/>
  </xdr:oneCellAnchor>
  <xdr:oneCellAnchor>
    <xdr:from>
      <xdr:col>4</xdr:col>
      <xdr:colOff>154672</xdr:colOff>
      <xdr:row>7</xdr:row>
      <xdr:rowOff>42333</xdr:rowOff>
    </xdr:from>
    <xdr:ext cx="877146" cy="802004"/>
    <xdr:pic>
      <xdr:nvPicPr>
        <xdr:cNvPr id="7" name="image6.jpeg"/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77146" cy="802004"/>
        </a:xfrm>
        <a:prstGeom prst="rect">
          <a:avLst/>
        </a:prstGeom>
      </xdr:spPr>
    </xdr:pic>
    <xdr:clientData/>
  </xdr:oneCellAnchor>
  <xdr:oneCellAnchor>
    <xdr:from>
      <xdr:col>4</xdr:col>
      <xdr:colOff>469900</xdr:colOff>
      <xdr:row>9</xdr:row>
      <xdr:rowOff>82301</xdr:rowOff>
    </xdr:from>
    <xdr:ext cx="240779" cy="772459"/>
    <xdr:pic>
      <xdr:nvPicPr>
        <xdr:cNvPr id="8" name="image7.png"/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0779" cy="772459"/>
        </a:xfrm>
        <a:prstGeom prst="rect">
          <a:avLst/>
        </a:prstGeom>
      </xdr:spPr>
    </xdr:pic>
    <xdr:clientData/>
  </xdr:oneCellAnchor>
  <xdr:oneCellAnchor>
    <xdr:from>
      <xdr:col>4</xdr:col>
      <xdr:colOff>476812</xdr:colOff>
      <xdr:row>8</xdr:row>
      <xdr:rowOff>34924</xdr:rowOff>
    </xdr:from>
    <xdr:ext cx="263474" cy="784225"/>
    <xdr:pic>
      <xdr:nvPicPr>
        <xdr:cNvPr id="9" name="image8.png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63474" cy="784225"/>
        </a:xfrm>
        <a:prstGeom prst="rect">
          <a:avLst/>
        </a:prstGeom>
      </xdr:spPr>
    </xdr:pic>
    <xdr:clientData/>
  </xdr:oneCellAnchor>
  <xdr:oneCellAnchor>
    <xdr:from>
      <xdr:col>4</xdr:col>
      <xdr:colOff>107950</xdr:colOff>
      <xdr:row>10</xdr:row>
      <xdr:rowOff>869950</xdr:rowOff>
    </xdr:from>
    <xdr:ext cx="940257" cy="26715"/>
    <xdr:pic>
      <xdr:nvPicPr>
        <xdr:cNvPr id="11" name="image10.png"/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40257" cy="26715"/>
        </a:xfrm>
        <a:prstGeom prst="rect">
          <a:avLst/>
        </a:prstGeom>
      </xdr:spPr>
    </xdr:pic>
    <xdr:clientData/>
  </xdr:oneCellAnchor>
  <xdr:oneCellAnchor>
    <xdr:from>
      <xdr:col>4</xdr:col>
      <xdr:colOff>380236</xdr:colOff>
      <xdr:row>12</xdr:row>
      <xdr:rowOff>62179</xdr:rowOff>
    </xdr:from>
    <xdr:ext cx="427617" cy="807770"/>
    <xdr:pic>
      <xdr:nvPicPr>
        <xdr:cNvPr id="12" name="image11.jpe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427617" cy="807770"/>
        </a:xfrm>
        <a:prstGeom prst="rect">
          <a:avLst/>
        </a:prstGeom>
      </xdr:spPr>
    </xdr:pic>
    <xdr:clientData/>
  </xdr:oneCellAnchor>
  <xdr:oneCellAnchor>
    <xdr:from>
      <xdr:col>4</xdr:col>
      <xdr:colOff>370497</xdr:colOff>
      <xdr:row>14</xdr:row>
      <xdr:rowOff>13592</xdr:rowOff>
    </xdr:from>
    <xdr:ext cx="381000" cy="855133"/>
    <xdr:pic>
      <xdr:nvPicPr>
        <xdr:cNvPr id="13" name="image12.jpeg"/>
        <xdr:cNvPicPr>
          <a:picLocks noChangeAspect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85606" y="13124962"/>
          <a:ext cx="381000" cy="855133"/>
        </a:xfrm>
        <a:prstGeom prst="rect">
          <a:avLst/>
        </a:prstGeom>
      </xdr:spPr>
    </xdr:pic>
    <xdr:clientData/>
  </xdr:oneCellAnchor>
  <xdr:oneCellAnchor>
    <xdr:from>
      <xdr:col>4</xdr:col>
      <xdr:colOff>51592</xdr:colOff>
      <xdr:row>16</xdr:row>
      <xdr:rowOff>89106</xdr:rowOff>
    </xdr:from>
    <xdr:ext cx="1040942" cy="731090"/>
    <xdr:pic>
      <xdr:nvPicPr>
        <xdr:cNvPr id="14" name="image13.jpeg"/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40942" cy="731090"/>
        </a:xfrm>
        <a:prstGeom prst="rect">
          <a:avLst/>
        </a:prstGeom>
      </xdr:spPr>
    </xdr:pic>
    <xdr:clientData/>
  </xdr:oneCellAnchor>
  <xdr:oneCellAnchor>
    <xdr:from>
      <xdr:col>4</xdr:col>
      <xdr:colOff>77434</xdr:colOff>
      <xdr:row>17</xdr:row>
      <xdr:rowOff>70381</xdr:rowOff>
    </xdr:from>
    <xdr:ext cx="933962" cy="788262"/>
    <xdr:pic>
      <xdr:nvPicPr>
        <xdr:cNvPr id="15" name="image14.jpeg"/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33962" cy="788262"/>
        </a:xfrm>
        <a:prstGeom prst="rect">
          <a:avLst/>
        </a:prstGeom>
      </xdr:spPr>
    </xdr:pic>
    <xdr:clientData/>
  </xdr:oneCellAnchor>
  <xdr:oneCellAnchor>
    <xdr:from>
      <xdr:col>4</xdr:col>
      <xdr:colOff>73025</xdr:colOff>
      <xdr:row>15</xdr:row>
      <xdr:rowOff>130457</xdr:rowOff>
    </xdr:from>
    <xdr:ext cx="963929" cy="626508"/>
    <xdr:pic>
      <xdr:nvPicPr>
        <xdr:cNvPr id="16" name="image15.jpeg"/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3929" cy="626508"/>
        </a:xfrm>
        <a:prstGeom prst="rect">
          <a:avLst/>
        </a:prstGeom>
      </xdr:spPr>
    </xdr:pic>
    <xdr:clientData/>
  </xdr:oneCellAnchor>
  <xdr:oneCellAnchor>
    <xdr:from>
      <xdr:col>4</xdr:col>
      <xdr:colOff>98425</xdr:colOff>
      <xdr:row>10</xdr:row>
      <xdr:rowOff>869950</xdr:rowOff>
    </xdr:from>
    <xdr:ext cx="940257" cy="925811"/>
    <xdr:pic>
      <xdr:nvPicPr>
        <xdr:cNvPr id="17" name="image16.png"/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40257" cy="925811"/>
        </a:xfrm>
        <a:prstGeom prst="rect">
          <a:avLst/>
        </a:prstGeom>
      </xdr:spPr>
    </xdr:pic>
    <xdr:clientData/>
  </xdr:oneCellAnchor>
  <xdr:oneCellAnchor>
    <xdr:from>
      <xdr:col>4</xdr:col>
      <xdr:colOff>50800</xdr:colOff>
      <xdr:row>13</xdr:row>
      <xdr:rowOff>22225</xdr:rowOff>
    </xdr:from>
    <xdr:ext cx="1060450" cy="859136"/>
    <xdr:pic>
      <xdr:nvPicPr>
        <xdr:cNvPr id="18" name="image17.png"/>
        <xdr:cNvPicPr>
          <a:picLocks noChangeAspect="1"/>
        </xdr:cNvPicPr>
      </xdr:nvPicPr>
      <xdr:blipFill>
        <a:blip xmlns:r="http://schemas.openxmlformats.org/officeDocument/2006/relationships" r:embed="rId1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60450" cy="859136"/>
        </a:xfrm>
        <a:prstGeom prst="rect">
          <a:avLst/>
        </a:prstGeom>
      </xdr:spPr>
    </xdr:pic>
    <xdr:clientData/>
  </xdr:oneCellAnchor>
  <xdr:oneCellAnchor>
    <xdr:from>
      <xdr:col>4</xdr:col>
      <xdr:colOff>682626</xdr:colOff>
      <xdr:row>18</xdr:row>
      <xdr:rowOff>0</xdr:rowOff>
    </xdr:from>
    <xdr:ext cx="962023" cy="5623"/>
    <xdr:pic>
      <xdr:nvPicPr>
        <xdr:cNvPr id="21" name="image20.png"/>
        <xdr:cNvPicPr>
          <a:picLocks noChangeAspect="1"/>
        </xdr:cNvPicPr>
      </xdr:nvPicPr>
      <xdr:blipFill>
        <a:blip xmlns:r="http://schemas.openxmlformats.org/officeDocument/2006/relationships" r:embed="rId1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962023" cy="5623"/>
        </a:xfrm>
        <a:prstGeom prst="rect">
          <a:avLst/>
        </a:prstGeom>
      </xdr:spPr>
    </xdr:pic>
    <xdr:clientData/>
  </xdr:oneCellAnchor>
  <xdr:oneCellAnchor>
    <xdr:from>
      <xdr:col>4</xdr:col>
      <xdr:colOff>234950</xdr:colOff>
      <xdr:row>18</xdr:row>
      <xdr:rowOff>175683</xdr:rowOff>
    </xdr:from>
    <xdr:ext cx="223911" cy="516889"/>
    <xdr:pic>
      <xdr:nvPicPr>
        <xdr:cNvPr id="23" name="image22.png"/>
        <xdr:cNvPicPr>
          <a:picLocks noChangeAspect="1"/>
        </xdr:cNvPicPr>
      </xdr:nvPicPr>
      <xdr:blipFill>
        <a:blip xmlns:r="http://schemas.openxmlformats.org/officeDocument/2006/relationships" r:embed="rId1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23911" cy="516889"/>
        </a:xfrm>
        <a:prstGeom prst="rect">
          <a:avLst/>
        </a:prstGeom>
      </xdr:spPr>
    </xdr:pic>
    <xdr:clientData/>
  </xdr:oneCellAnchor>
  <xdr:oneCellAnchor>
    <xdr:from>
      <xdr:col>4</xdr:col>
      <xdr:colOff>666751</xdr:colOff>
      <xdr:row>18</xdr:row>
      <xdr:rowOff>201083</xdr:rowOff>
    </xdr:from>
    <xdr:ext cx="215898" cy="503135"/>
    <xdr:pic>
      <xdr:nvPicPr>
        <xdr:cNvPr id="24" name="image23.png"/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5898" cy="503135"/>
        </a:xfrm>
        <a:prstGeom prst="rect">
          <a:avLst/>
        </a:prstGeom>
      </xdr:spPr>
    </xdr:pic>
    <xdr:clientData/>
  </xdr:oneCellAnchor>
  <xdr:oneCellAnchor>
    <xdr:from>
      <xdr:col>4</xdr:col>
      <xdr:colOff>373886</xdr:colOff>
      <xdr:row>10</xdr:row>
      <xdr:rowOff>30429</xdr:rowOff>
    </xdr:from>
    <xdr:ext cx="427617" cy="807770"/>
    <xdr:pic>
      <xdr:nvPicPr>
        <xdr:cNvPr id="32" name="image11.jpeg"/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20336" y="7548829"/>
          <a:ext cx="427617" cy="807770"/>
        </a:xfrm>
        <a:prstGeom prst="rect">
          <a:avLst/>
        </a:prstGeom>
      </xdr:spPr>
    </xdr:pic>
    <xdr:clientData/>
  </xdr:oneCellAnchor>
  <xdr:twoCellAnchor editAs="oneCell">
    <xdr:from>
      <xdr:col>3</xdr:col>
      <xdr:colOff>0</xdr:colOff>
      <xdr:row>19</xdr:row>
      <xdr:rowOff>0</xdr:rowOff>
    </xdr:from>
    <xdr:to>
      <xdr:col>4</xdr:col>
      <xdr:colOff>1167848</xdr:colOff>
      <xdr:row>19</xdr:row>
      <xdr:rowOff>853109</xdr:rowOff>
    </xdr:to>
    <xdr:pic>
      <xdr:nvPicPr>
        <xdr:cNvPr id="25" name="Рисунок 24"/>
        <xdr:cNvPicPr>
          <a:picLocks noChangeAspect="1" noChangeArrowheads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3783" y="15910891"/>
          <a:ext cx="1167848" cy="8531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1"/>
  <sheetViews>
    <sheetView tabSelected="1" zoomScale="115" zoomScaleNormal="115" workbookViewId="0">
      <selection activeCell="R3" sqref="R3"/>
    </sheetView>
  </sheetViews>
  <sheetFormatPr defaultRowHeight="12.75" x14ac:dyDescent="0.2"/>
  <cols>
    <col min="1" max="1" width="15.6640625" style="6" customWidth="1"/>
    <col min="2" max="2" width="14" style="6" customWidth="1"/>
    <col min="3" max="3" width="7.1640625" style="6" customWidth="1"/>
    <col min="4" max="4" width="0.1640625" style="11" hidden="1" customWidth="1"/>
    <col min="5" max="5" width="21.1640625" style="6" customWidth="1"/>
    <col min="6" max="6" width="6.1640625" style="6" hidden="1" customWidth="1"/>
    <col min="7" max="7" width="5.6640625" style="6" hidden="1" customWidth="1"/>
    <col min="8" max="8" width="7" style="6" hidden="1" customWidth="1"/>
    <col min="9" max="9" width="8" style="6" hidden="1" customWidth="1"/>
    <col min="10" max="10" width="6.33203125" style="6" hidden="1" customWidth="1"/>
    <col min="11" max="11" width="12.1640625" style="17" customWidth="1"/>
    <col min="12" max="12" width="8.5" style="17" customWidth="1"/>
    <col min="13" max="13" width="10.1640625" style="17" customWidth="1"/>
    <col min="14" max="14" width="12.5" style="17" customWidth="1"/>
    <col min="15" max="15" width="13.1640625" style="17" customWidth="1"/>
    <col min="16" max="16" width="11" style="17" customWidth="1"/>
    <col min="17" max="17" width="10.5" style="17" customWidth="1"/>
    <col min="18" max="18" width="14" style="17" customWidth="1"/>
    <col min="19" max="19" width="14.83203125" style="6" customWidth="1"/>
    <col min="20" max="20" width="8.6640625" style="6" hidden="1" customWidth="1"/>
    <col min="21" max="21" width="8.33203125" style="6" hidden="1" customWidth="1"/>
    <col min="27" max="16384" width="9.33203125" style="6"/>
  </cols>
  <sheetData>
    <row r="1" spans="1:26" x14ac:dyDescent="0.2">
      <c r="K1" s="20" t="s">
        <v>22</v>
      </c>
      <c r="L1" s="20"/>
      <c r="M1" s="20"/>
      <c r="N1" s="20"/>
      <c r="O1" s="20"/>
      <c r="P1" s="20" t="s">
        <v>23</v>
      </c>
      <c r="Q1" s="20"/>
      <c r="R1" s="20"/>
      <c r="S1" s="6" t="s">
        <v>24</v>
      </c>
    </row>
    <row r="2" spans="1:26" ht="69" customHeight="1" x14ac:dyDescent="0.2">
      <c r="A2" s="1" t="s">
        <v>8</v>
      </c>
      <c r="B2" s="1" t="s">
        <v>6</v>
      </c>
      <c r="C2" s="1" t="s">
        <v>11</v>
      </c>
      <c r="D2" s="2" t="s">
        <v>12</v>
      </c>
      <c r="E2" s="3" t="s">
        <v>13</v>
      </c>
      <c r="F2" s="4" t="s">
        <v>4</v>
      </c>
      <c r="G2" s="4" t="s">
        <v>0</v>
      </c>
      <c r="H2" s="4" t="s">
        <v>1</v>
      </c>
      <c r="I2" s="4" t="s">
        <v>2</v>
      </c>
      <c r="J2" s="4" t="s">
        <v>3</v>
      </c>
      <c r="K2" s="14" t="s">
        <v>25</v>
      </c>
      <c r="L2" s="14" t="s">
        <v>26</v>
      </c>
      <c r="M2" s="14" t="s">
        <v>27</v>
      </c>
      <c r="N2" s="14" t="s">
        <v>28</v>
      </c>
      <c r="O2" s="12" t="s">
        <v>29</v>
      </c>
      <c r="P2" s="12" t="s">
        <v>30</v>
      </c>
      <c r="Q2" s="12" t="s">
        <v>31</v>
      </c>
      <c r="R2" s="12" t="s">
        <v>32</v>
      </c>
      <c r="S2" s="18" t="s">
        <v>21</v>
      </c>
      <c r="T2" s="4"/>
      <c r="U2" s="5"/>
    </row>
    <row r="3" spans="1:26" ht="69" customHeight="1" x14ac:dyDescent="0.2">
      <c r="A3" s="1" t="s">
        <v>14</v>
      </c>
      <c r="B3" s="1">
        <v>0.3</v>
      </c>
      <c r="C3" s="1" t="s">
        <v>9</v>
      </c>
      <c r="D3" s="7">
        <v>16</v>
      </c>
      <c r="E3" s="8"/>
      <c r="F3" s="9">
        <f>D3/12</f>
        <v>1.3333333333333333</v>
      </c>
      <c r="G3" s="9">
        <f>F3*11.9</f>
        <v>15.866666666666667</v>
      </c>
      <c r="H3" s="9">
        <f>G3*1.08*1.2+8.4*B3</f>
        <v>23.083200000000001</v>
      </c>
      <c r="I3" s="5">
        <f>B3*8</f>
        <v>2.4</v>
      </c>
      <c r="J3" s="9">
        <f t="shared" ref="J3:J20" si="0">H3+I3</f>
        <v>25.4832</v>
      </c>
      <c r="K3" s="15">
        <f>J3*1.15</f>
        <v>29.305679999999999</v>
      </c>
      <c r="L3" s="15">
        <f xml:space="preserve"> J3*1.08</f>
        <v>27.521856000000003</v>
      </c>
      <c r="M3" s="16">
        <f>J3*1.05</f>
        <v>26.757360000000002</v>
      </c>
      <c r="N3" s="15">
        <f>K3+B3*2</f>
        <v>29.90568</v>
      </c>
      <c r="O3" s="13">
        <f>K3+B3*4</f>
        <v>30.505679999999998</v>
      </c>
      <c r="P3" s="13">
        <f>L3+B3*4</f>
        <v>28.721856000000002</v>
      </c>
      <c r="Q3" s="13">
        <f>M3+B3*4</f>
        <v>27.957360000000001</v>
      </c>
      <c r="R3" s="13">
        <f>K3+B3*7</f>
        <v>31.40568</v>
      </c>
      <c r="S3" s="19">
        <f>K3+B3*9</f>
        <v>32.005679999999998</v>
      </c>
      <c r="T3" s="9"/>
      <c r="U3" s="5"/>
    </row>
    <row r="4" spans="1:26" ht="69" customHeight="1" x14ac:dyDescent="0.2">
      <c r="A4" s="1" t="s">
        <v>15</v>
      </c>
      <c r="B4" s="1">
        <v>0.3</v>
      </c>
      <c r="C4" s="1" t="s">
        <v>9</v>
      </c>
      <c r="D4" s="7">
        <v>16</v>
      </c>
      <c r="E4" s="8"/>
      <c r="F4" s="9">
        <f>D4/12</f>
        <v>1.3333333333333333</v>
      </c>
      <c r="G4" s="9">
        <f t="shared" ref="G4:G20" si="1">F4*11.9</f>
        <v>15.866666666666667</v>
      </c>
      <c r="H4" s="9">
        <f t="shared" ref="H4:H20" si="2">G4*1.08*1.2+8.4*B4</f>
        <v>23.083200000000001</v>
      </c>
      <c r="I4" s="5">
        <f t="shared" ref="I4:I20" si="3">B4*8</f>
        <v>2.4</v>
      </c>
      <c r="J4" s="9">
        <f t="shared" si="0"/>
        <v>25.4832</v>
      </c>
      <c r="K4" s="15">
        <f t="shared" ref="K4:K19" si="4">J4*1.15</f>
        <v>29.305679999999999</v>
      </c>
      <c r="L4" s="15">
        <f xml:space="preserve"> J4*1.08</f>
        <v>27.521856000000003</v>
      </c>
      <c r="M4" s="16">
        <f>J4*1.05</f>
        <v>26.757360000000002</v>
      </c>
      <c r="N4" s="15">
        <f>K4+B4*2</f>
        <v>29.90568</v>
      </c>
      <c r="O4" s="13">
        <f>K4+B4*4</f>
        <v>30.505679999999998</v>
      </c>
      <c r="P4" s="13">
        <f>L4+B4*4</f>
        <v>28.721856000000002</v>
      </c>
      <c r="Q4" s="13">
        <f>M4+B4*4</f>
        <v>27.957360000000001</v>
      </c>
      <c r="R4" s="13">
        <f>K4+B4*7</f>
        <v>31.40568</v>
      </c>
      <c r="S4" s="19">
        <f>K4+B4*9</f>
        <v>32.005679999999998</v>
      </c>
      <c r="T4" s="9"/>
      <c r="U4" s="5"/>
    </row>
    <row r="5" spans="1:26" ht="65.099999999999994" customHeight="1" x14ac:dyDescent="0.2">
      <c r="A5" s="1" t="s">
        <v>16</v>
      </c>
      <c r="B5" s="1">
        <v>0.3</v>
      </c>
      <c r="C5" s="1" t="s">
        <v>9</v>
      </c>
      <c r="D5" s="7">
        <v>16</v>
      </c>
      <c r="E5" s="8"/>
      <c r="F5" s="9">
        <f>D5/12</f>
        <v>1.3333333333333333</v>
      </c>
      <c r="G5" s="9">
        <f t="shared" si="1"/>
        <v>15.866666666666667</v>
      </c>
      <c r="H5" s="9">
        <f t="shared" si="2"/>
        <v>23.083200000000001</v>
      </c>
      <c r="I5" s="5">
        <f t="shared" si="3"/>
        <v>2.4</v>
      </c>
      <c r="J5" s="9">
        <f t="shared" si="0"/>
        <v>25.4832</v>
      </c>
      <c r="K5" s="15">
        <f t="shared" si="4"/>
        <v>29.305679999999999</v>
      </c>
      <c r="L5" s="15">
        <f xml:space="preserve"> J5*1.08</f>
        <v>27.521856000000003</v>
      </c>
      <c r="M5" s="16">
        <f>J5*1.05</f>
        <v>26.757360000000002</v>
      </c>
      <c r="N5" s="15">
        <f>K5+B5*2</f>
        <v>29.90568</v>
      </c>
      <c r="O5" s="13">
        <f>K5+B5*4</f>
        <v>30.505679999999998</v>
      </c>
      <c r="P5" s="13">
        <f>L5+B5*4</f>
        <v>28.721856000000002</v>
      </c>
      <c r="Q5" s="13">
        <f>M5+B5*4</f>
        <v>27.957360000000001</v>
      </c>
      <c r="R5" s="13">
        <f>K5+B5*7</f>
        <v>31.40568</v>
      </c>
      <c r="S5" s="19">
        <f>K5+B5*9</f>
        <v>32.005679999999998</v>
      </c>
      <c r="T5" s="9"/>
      <c r="U5" s="5"/>
    </row>
    <row r="6" spans="1:26" ht="69" customHeight="1" x14ac:dyDescent="0.2">
      <c r="A6" s="1" t="s">
        <v>14</v>
      </c>
      <c r="B6" s="1">
        <v>0.5</v>
      </c>
      <c r="C6" s="1" t="s">
        <v>7</v>
      </c>
      <c r="D6" s="7">
        <v>51.81</v>
      </c>
      <c r="E6" s="8"/>
      <c r="F6" s="9">
        <f>D6/24</f>
        <v>2.1587499999999999</v>
      </c>
      <c r="G6" s="9">
        <f t="shared" si="1"/>
        <v>25.689125000000001</v>
      </c>
      <c r="H6" s="9">
        <f t="shared" si="2"/>
        <v>37.493106000000004</v>
      </c>
      <c r="I6" s="5">
        <f t="shared" si="3"/>
        <v>4</v>
      </c>
      <c r="J6" s="9">
        <f t="shared" si="0"/>
        <v>41.493106000000004</v>
      </c>
      <c r="K6" s="15">
        <f t="shared" si="4"/>
        <v>47.717071900000001</v>
      </c>
      <c r="L6" s="15">
        <f xml:space="preserve"> J6*1.08</f>
        <v>44.81255448000001</v>
      </c>
      <c r="M6" s="16">
        <f>J6*1.05</f>
        <v>43.567761300000008</v>
      </c>
      <c r="N6" s="15">
        <f>K6+B6*2</f>
        <v>48.717071900000001</v>
      </c>
      <c r="O6" s="13">
        <f>K6+B6*4</f>
        <v>49.717071900000001</v>
      </c>
      <c r="P6" s="13">
        <f>L6+B6*4</f>
        <v>46.81255448000001</v>
      </c>
      <c r="Q6" s="13">
        <f>M6+B6*4</f>
        <v>45.567761300000008</v>
      </c>
      <c r="R6" s="13">
        <f>K6+B6*7</f>
        <v>51.217071900000001</v>
      </c>
      <c r="S6" s="19">
        <f>K6+B6*9</f>
        <v>52.217071900000001</v>
      </c>
      <c r="T6" s="9"/>
      <c r="U6" s="5"/>
    </row>
    <row r="7" spans="1:26" ht="69" customHeight="1" x14ac:dyDescent="0.2">
      <c r="A7" s="1" t="s">
        <v>15</v>
      </c>
      <c r="B7" s="1">
        <v>0.5</v>
      </c>
      <c r="C7" s="1" t="s">
        <v>7</v>
      </c>
      <c r="D7" s="7">
        <v>51.81</v>
      </c>
      <c r="E7" s="8"/>
      <c r="F7" s="9">
        <f>D7/24</f>
        <v>2.1587499999999999</v>
      </c>
      <c r="G7" s="9">
        <f t="shared" si="1"/>
        <v>25.689125000000001</v>
      </c>
      <c r="H7" s="9">
        <f t="shared" si="2"/>
        <v>37.493106000000004</v>
      </c>
      <c r="I7" s="5">
        <f t="shared" si="3"/>
        <v>4</v>
      </c>
      <c r="J7" s="9">
        <f t="shared" si="0"/>
        <v>41.493106000000004</v>
      </c>
      <c r="K7" s="15">
        <f t="shared" si="4"/>
        <v>47.717071900000001</v>
      </c>
      <c r="L7" s="15">
        <f xml:space="preserve"> J7*1.08</f>
        <v>44.81255448000001</v>
      </c>
      <c r="M7" s="16">
        <f>J7*1.05</f>
        <v>43.567761300000008</v>
      </c>
      <c r="N7" s="15">
        <f>K7+B7*2</f>
        <v>48.717071900000001</v>
      </c>
      <c r="O7" s="13">
        <f>K7+B7*4</f>
        <v>49.717071900000001</v>
      </c>
      <c r="P7" s="13">
        <f>L7+B7*4</f>
        <v>46.81255448000001</v>
      </c>
      <c r="Q7" s="13">
        <f>M7+B7*4</f>
        <v>45.567761300000008</v>
      </c>
      <c r="R7" s="13">
        <f>K7+B7*7</f>
        <v>51.217071900000001</v>
      </c>
      <c r="S7" s="19">
        <f>K7+B7*9</f>
        <v>52.217071900000001</v>
      </c>
      <c r="T7" s="9"/>
      <c r="U7" s="5"/>
    </row>
    <row r="8" spans="1:26" ht="69" customHeight="1" x14ac:dyDescent="0.2">
      <c r="A8" s="1" t="s">
        <v>17</v>
      </c>
      <c r="B8" s="1">
        <v>0.5</v>
      </c>
      <c r="C8" s="1" t="s">
        <v>7</v>
      </c>
      <c r="D8" s="7">
        <v>51.81</v>
      </c>
      <c r="E8" s="8"/>
      <c r="F8" s="9">
        <f>D8/24</f>
        <v>2.1587499999999999</v>
      </c>
      <c r="G8" s="9">
        <f t="shared" si="1"/>
        <v>25.689125000000001</v>
      </c>
      <c r="H8" s="9">
        <f t="shared" si="2"/>
        <v>37.493106000000004</v>
      </c>
      <c r="I8" s="5">
        <f t="shared" si="3"/>
        <v>4</v>
      </c>
      <c r="J8" s="9">
        <f t="shared" si="0"/>
        <v>41.493106000000004</v>
      </c>
      <c r="K8" s="15">
        <f t="shared" si="4"/>
        <v>47.717071900000001</v>
      </c>
      <c r="L8" s="15">
        <f xml:space="preserve"> J8*1.08</f>
        <v>44.81255448000001</v>
      </c>
      <c r="M8" s="16">
        <f>J8*1.05</f>
        <v>43.567761300000008</v>
      </c>
      <c r="N8" s="15">
        <f>K8+B8*2</f>
        <v>48.717071900000001</v>
      </c>
      <c r="O8" s="13">
        <f>K8+B8*4</f>
        <v>49.717071900000001</v>
      </c>
      <c r="P8" s="13">
        <f>L8+B8*4</f>
        <v>46.81255448000001</v>
      </c>
      <c r="Q8" s="13">
        <f>M8+B8*4</f>
        <v>45.567761300000008</v>
      </c>
      <c r="R8" s="13">
        <f>K8+B8*7</f>
        <v>51.217071900000001</v>
      </c>
      <c r="S8" s="19">
        <f>K8+B8*9</f>
        <v>52.217071900000001</v>
      </c>
      <c r="T8" s="9"/>
      <c r="U8" s="5"/>
    </row>
    <row r="9" spans="1:26" ht="69" customHeight="1" x14ac:dyDescent="0.2">
      <c r="A9" s="1" t="s">
        <v>18</v>
      </c>
      <c r="B9" s="1">
        <v>1</v>
      </c>
      <c r="C9" s="1" t="s">
        <v>9</v>
      </c>
      <c r="D9" s="7">
        <v>33.94</v>
      </c>
      <c r="E9" s="8"/>
      <c r="F9" s="10">
        <f>D9/12</f>
        <v>2.8283333333333331</v>
      </c>
      <c r="G9" s="9">
        <f t="shared" si="1"/>
        <v>33.657166666666669</v>
      </c>
      <c r="H9" s="9">
        <f t="shared" si="2"/>
        <v>52.019688000000002</v>
      </c>
      <c r="I9" s="5">
        <f t="shared" si="3"/>
        <v>8</v>
      </c>
      <c r="J9" s="9">
        <f t="shared" si="0"/>
        <v>60.019688000000002</v>
      </c>
      <c r="K9" s="15">
        <f t="shared" si="4"/>
        <v>69.022641199999995</v>
      </c>
      <c r="L9" s="15">
        <f xml:space="preserve"> J9*1.08</f>
        <v>64.821263040000005</v>
      </c>
      <c r="M9" s="16">
        <f>J9*1.05</f>
        <v>63.020672400000002</v>
      </c>
      <c r="N9" s="15">
        <f>K9+B9*2</f>
        <v>71.022641199999995</v>
      </c>
      <c r="O9" s="13">
        <f>K9+B9*4</f>
        <v>73.022641199999995</v>
      </c>
      <c r="P9" s="13">
        <f>L9+B9*4</f>
        <v>68.821263040000005</v>
      </c>
      <c r="Q9" s="13">
        <f>M9+B9*4</f>
        <v>67.020672399999995</v>
      </c>
      <c r="R9" s="13">
        <f>K9+B9*7</f>
        <v>76.022641199999995</v>
      </c>
      <c r="S9" s="19">
        <f>K9+B9*9</f>
        <v>78.022641199999995</v>
      </c>
      <c r="T9" s="9"/>
      <c r="U9" s="5"/>
    </row>
    <row r="10" spans="1:26" ht="69" customHeight="1" x14ac:dyDescent="0.2">
      <c r="A10" s="1" t="s">
        <v>15</v>
      </c>
      <c r="B10" s="1">
        <v>1</v>
      </c>
      <c r="C10" s="1" t="s">
        <v>9</v>
      </c>
      <c r="D10" s="7">
        <v>33.94</v>
      </c>
      <c r="E10" s="8"/>
      <c r="F10" s="10">
        <f>D10/12</f>
        <v>2.8283333333333331</v>
      </c>
      <c r="G10" s="9">
        <f t="shared" si="1"/>
        <v>33.657166666666669</v>
      </c>
      <c r="H10" s="9">
        <f t="shared" si="2"/>
        <v>52.019688000000002</v>
      </c>
      <c r="I10" s="5">
        <f t="shared" si="3"/>
        <v>8</v>
      </c>
      <c r="J10" s="9">
        <f t="shared" si="0"/>
        <v>60.019688000000002</v>
      </c>
      <c r="K10" s="15">
        <f t="shared" si="4"/>
        <v>69.022641199999995</v>
      </c>
      <c r="L10" s="15">
        <f xml:space="preserve"> J10*1.08</f>
        <v>64.821263040000005</v>
      </c>
      <c r="M10" s="16">
        <f>J10*1.05</f>
        <v>63.020672400000002</v>
      </c>
      <c r="N10" s="15">
        <f>K10+B10*2</f>
        <v>71.022641199999995</v>
      </c>
      <c r="O10" s="13">
        <f>K10+B10*4</f>
        <v>73.022641199999995</v>
      </c>
      <c r="P10" s="13">
        <f>L10+B10*4</f>
        <v>68.821263040000005</v>
      </c>
      <c r="Q10" s="13">
        <f>M10+B10*4</f>
        <v>67.020672399999995</v>
      </c>
      <c r="R10" s="13">
        <f>K10+B10*7</f>
        <v>76.022641199999995</v>
      </c>
      <c r="S10" s="19">
        <f>K10+B10*9</f>
        <v>78.022641199999995</v>
      </c>
      <c r="T10" s="9"/>
      <c r="U10" s="5"/>
    </row>
    <row r="11" spans="1:26" ht="69" customHeight="1" x14ac:dyDescent="0.2">
      <c r="A11" s="1" t="s">
        <v>14</v>
      </c>
      <c r="B11" s="1">
        <v>1.25</v>
      </c>
      <c r="C11" s="1" t="s">
        <v>10</v>
      </c>
      <c r="D11" s="7">
        <v>22.3</v>
      </c>
      <c r="E11" s="8"/>
      <c r="F11" s="9">
        <f>D11/6</f>
        <v>3.7166666666666668</v>
      </c>
      <c r="G11" s="9">
        <f t="shared" si="1"/>
        <v>44.228333333333339</v>
      </c>
      <c r="H11" s="9">
        <f t="shared" si="2"/>
        <v>67.81992000000001</v>
      </c>
      <c r="I11" s="5">
        <f t="shared" si="3"/>
        <v>10</v>
      </c>
      <c r="J11" s="9">
        <f t="shared" si="0"/>
        <v>77.81992000000001</v>
      </c>
      <c r="K11" s="15">
        <f t="shared" si="4"/>
        <v>89.492908</v>
      </c>
      <c r="L11" s="15">
        <f xml:space="preserve"> J11*1.08</f>
        <v>84.045513600000021</v>
      </c>
      <c r="M11" s="16">
        <f>J11*1.05</f>
        <v>81.710916000000012</v>
      </c>
      <c r="N11" s="15">
        <f>K11+B11*2</f>
        <v>91.992908</v>
      </c>
      <c r="O11" s="13">
        <f>K11+B11*4</f>
        <v>94.492908</v>
      </c>
      <c r="P11" s="13">
        <f>L11+B11*4</f>
        <v>89.045513600000021</v>
      </c>
      <c r="Q11" s="13">
        <f>M11+B11*4</f>
        <v>86.710916000000012</v>
      </c>
      <c r="R11" s="13">
        <f>K11+B11*7</f>
        <v>98.242908</v>
      </c>
      <c r="S11" s="19">
        <f>K11+B11*9</f>
        <v>100.742908</v>
      </c>
      <c r="T11" s="9"/>
      <c r="U11" s="5"/>
    </row>
    <row r="12" spans="1:26" ht="69" customHeight="1" x14ac:dyDescent="0.2">
      <c r="A12" s="1" t="s">
        <v>15</v>
      </c>
      <c r="B12" s="1">
        <v>1.25</v>
      </c>
      <c r="C12" s="1" t="s">
        <v>10</v>
      </c>
      <c r="D12" s="7">
        <v>22.3</v>
      </c>
      <c r="E12" s="8"/>
      <c r="F12" s="9">
        <f>D12/6</f>
        <v>3.7166666666666668</v>
      </c>
      <c r="G12" s="9">
        <f t="shared" si="1"/>
        <v>44.228333333333339</v>
      </c>
      <c r="H12" s="9">
        <f t="shared" si="2"/>
        <v>67.81992000000001</v>
      </c>
      <c r="I12" s="5">
        <f t="shared" si="3"/>
        <v>10</v>
      </c>
      <c r="J12" s="9">
        <f t="shared" si="0"/>
        <v>77.81992000000001</v>
      </c>
      <c r="K12" s="15">
        <f t="shared" si="4"/>
        <v>89.492908</v>
      </c>
      <c r="L12" s="15">
        <f xml:space="preserve"> J12*1.08</f>
        <v>84.045513600000021</v>
      </c>
      <c r="M12" s="16">
        <f>J12*1.05</f>
        <v>81.710916000000012</v>
      </c>
      <c r="N12" s="15">
        <f>K12+B12*2</f>
        <v>91.992908</v>
      </c>
      <c r="O12" s="13">
        <f>K12+B12*4</f>
        <v>94.492908</v>
      </c>
      <c r="P12" s="13">
        <f>L12+B12*4</f>
        <v>89.045513600000021</v>
      </c>
      <c r="Q12" s="13">
        <f>M12+B12*4</f>
        <v>86.710916000000012</v>
      </c>
      <c r="R12" s="13">
        <f>K12+B12*7</f>
        <v>98.242908</v>
      </c>
      <c r="S12" s="19">
        <f>K12+B12*9</f>
        <v>100.742908</v>
      </c>
      <c r="T12" s="9"/>
      <c r="U12" s="5"/>
    </row>
    <row r="13" spans="1:26" ht="69" customHeight="1" x14ac:dyDescent="0.2">
      <c r="A13" s="1" t="s">
        <v>14</v>
      </c>
      <c r="B13" s="1">
        <v>2</v>
      </c>
      <c r="C13" s="1" t="s">
        <v>10</v>
      </c>
      <c r="D13" s="7">
        <v>30.5</v>
      </c>
      <c r="E13" s="8"/>
      <c r="F13" s="9">
        <f>D13/6</f>
        <v>5.083333333333333</v>
      </c>
      <c r="G13" s="9">
        <f t="shared" si="1"/>
        <v>60.491666666666667</v>
      </c>
      <c r="H13" s="9">
        <f t="shared" si="2"/>
        <v>95.197199999999995</v>
      </c>
      <c r="I13" s="5">
        <f t="shared" si="3"/>
        <v>16</v>
      </c>
      <c r="J13" s="9">
        <f t="shared" si="0"/>
        <v>111.1972</v>
      </c>
      <c r="K13" s="15">
        <f t="shared" si="4"/>
        <v>127.87677999999998</v>
      </c>
      <c r="L13" s="15">
        <f xml:space="preserve"> J13*1.08</f>
        <v>120.09297600000001</v>
      </c>
      <c r="M13" s="16">
        <f>J13*1.05</f>
        <v>116.75706</v>
      </c>
      <c r="N13" s="15">
        <f>K13+B13*2</f>
        <v>131.87678</v>
      </c>
      <c r="O13" s="13">
        <f>K13+B13*4</f>
        <v>135.87678</v>
      </c>
      <c r="P13" s="13">
        <f>L13+B13*4</f>
        <v>128.09297600000002</v>
      </c>
      <c r="Q13" s="13">
        <f>M13+B13*4</f>
        <v>124.75706</v>
      </c>
      <c r="R13" s="13">
        <f>K13+B13*7</f>
        <v>141.87678</v>
      </c>
      <c r="S13" s="19">
        <f>K13+B13*9</f>
        <v>145.87678</v>
      </c>
      <c r="T13" s="9"/>
      <c r="U13" s="5"/>
    </row>
    <row r="14" spans="1:26" ht="69" customHeight="1" x14ac:dyDescent="0.2">
      <c r="A14" s="1" t="s">
        <v>15</v>
      </c>
      <c r="B14" s="1">
        <v>2</v>
      </c>
      <c r="C14" s="1" t="s">
        <v>10</v>
      </c>
      <c r="D14" s="7">
        <v>30.5</v>
      </c>
      <c r="E14" s="8"/>
      <c r="F14" s="9">
        <f>D14/6</f>
        <v>5.083333333333333</v>
      </c>
      <c r="G14" s="9">
        <f t="shared" si="1"/>
        <v>60.491666666666667</v>
      </c>
      <c r="H14" s="9">
        <f t="shared" si="2"/>
        <v>95.197199999999995</v>
      </c>
      <c r="I14" s="5">
        <f t="shared" si="3"/>
        <v>16</v>
      </c>
      <c r="J14" s="9">
        <f t="shared" si="0"/>
        <v>111.1972</v>
      </c>
      <c r="K14" s="15">
        <f t="shared" si="4"/>
        <v>127.87677999999998</v>
      </c>
      <c r="L14" s="15">
        <f xml:space="preserve"> J14*1.08</f>
        <v>120.09297600000001</v>
      </c>
      <c r="M14" s="16">
        <f>J14*1.05</f>
        <v>116.75706</v>
      </c>
      <c r="N14" s="15">
        <f>K14+B14*2</f>
        <v>131.87678</v>
      </c>
      <c r="O14" s="13">
        <f>K14+B14*4</f>
        <v>135.87678</v>
      </c>
      <c r="P14" s="13">
        <f>L14+B14*4</f>
        <v>128.09297600000002</v>
      </c>
      <c r="Q14" s="13">
        <f>M14+B14*4</f>
        <v>124.75706</v>
      </c>
      <c r="R14" s="13">
        <f>K14+B14*7</f>
        <v>141.87678</v>
      </c>
      <c r="S14" s="19">
        <f>K14+B14*9</f>
        <v>145.87678</v>
      </c>
      <c r="T14" s="9"/>
      <c r="U14" s="5"/>
    </row>
    <row r="15" spans="1:26" ht="69" customHeight="1" x14ac:dyDescent="0.2">
      <c r="A15" s="1" t="s">
        <v>16</v>
      </c>
      <c r="B15" s="1">
        <v>2</v>
      </c>
      <c r="C15" s="1" t="s">
        <v>10</v>
      </c>
      <c r="D15" s="7">
        <v>30.5</v>
      </c>
      <c r="E15" s="8"/>
      <c r="F15" s="9">
        <f>D15/6</f>
        <v>5.083333333333333</v>
      </c>
      <c r="G15" s="9">
        <f t="shared" si="1"/>
        <v>60.491666666666667</v>
      </c>
      <c r="H15" s="9">
        <f t="shared" si="2"/>
        <v>95.197199999999995</v>
      </c>
      <c r="I15" s="5">
        <f t="shared" si="3"/>
        <v>16</v>
      </c>
      <c r="J15" s="9">
        <f t="shared" si="0"/>
        <v>111.1972</v>
      </c>
      <c r="K15" s="15">
        <f t="shared" si="4"/>
        <v>127.87677999999998</v>
      </c>
      <c r="L15" s="15">
        <f xml:space="preserve"> J15*1.08</f>
        <v>120.09297600000001</v>
      </c>
      <c r="M15" s="16">
        <f>J15*1.05</f>
        <v>116.75706</v>
      </c>
      <c r="N15" s="15">
        <f>K15+B15*2</f>
        <v>131.87678</v>
      </c>
      <c r="O15" s="13">
        <f>K15+B15*4</f>
        <v>135.87678</v>
      </c>
      <c r="P15" s="13">
        <f>L15+B15*4</f>
        <v>128.09297600000002</v>
      </c>
      <c r="Q15" s="13">
        <f>M15+B15*4</f>
        <v>124.75706</v>
      </c>
      <c r="R15" s="13">
        <f>K15+B15*7</f>
        <v>141.87678</v>
      </c>
      <c r="S15" s="19">
        <f>K15+B15*9</f>
        <v>145.87678</v>
      </c>
      <c r="T15" s="9"/>
      <c r="U15" s="5"/>
      <c r="V15" s="6"/>
      <c r="W15" s="6"/>
      <c r="X15" s="6"/>
      <c r="Y15" s="6"/>
      <c r="Z15" s="6"/>
    </row>
    <row r="16" spans="1:26" ht="69" customHeight="1" x14ac:dyDescent="0.2">
      <c r="A16" s="1" t="s">
        <v>14</v>
      </c>
      <c r="B16" s="1">
        <v>0.33</v>
      </c>
      <c r="C16" s="1" t="s">
        <v>7</v>
      </c>
      <c r="D16" s="7">
        <v>40.32</v>
      </c>
      <c r="E16" s="8"/>
      <c r="F16" s="5">
        <f>D16/24</f>
        <v>1.68</v>
      </c>
      <c r="G16" s="9">
        <f t="shared" si="1"/>
        <v>19.992000000000001</v>
      </c>
      <c r="H16" s="9">
        <f t="shared" si="2"/>
        <v>28.681632</v>
      </c>
      <c r="I16" s="5">
        <f t="shared" si="3"/>
        <v>2.64</v>
      </c>
      <c r="J16" s="9">
        <f t="shared" si="0"/>
        <v>31.321632000000001</v>
      </c>
      <c r="K16" s="15">
        <f t="shared" si="4"/>
        <v>36.019876799999999</v>
      </c>
      <c r="L16" s="15">
        <f xml:space="preserve"> J16*1.08</f>
        <v>33.827362560000005</v>
      </c>
      <c r="M16" s="16">
        <f>J16*1.05</f>
        <v>32.887713600000005</v>
      </c>
      <c r="N16" s="15">
        <f>K16+B16*2</f>
        <v>36.679876799999995</v>
      </c>
      <c r="O16" s="13">
        <f>K16+B16*4</f>
        <v>37.339876799999999</v>
      </c>
      <c r="P16" s="13">
        <f>L16+B16*4</f>
        <v>35.147362560000005</v>
      </c>
      <c r="Q16" s="13">
        <f>M16+B16*4</f>
        <v>34.207713600000005</v>
      </c>
      <c r="R16" s="13">
        <f>K16+B16*7</f>
        <v>38.329876800000001</v>
      </c>
      <c r="S16" s="19">
        <f>K16+B16*9</f>
        <v>38.989876799999998</v>
      </c>
      <c r="T16" s="9"/>
      <c r="U16" s="5"/>
      <c r="V16" s="6"/>
      <c r="W16" s="6"/>
      <c r="X16" s="6"/>
      <c r="Y16" s="6"/>
      <c r="Z16" s="6"/>
    </row>
    <row r="17" spans="1:26" ht="69" customHeight="1" x14ac:dyDescent="0.2">
      <c r="A17" s="1" t="s">
        <v>19</v>
      </c>
      <c r="B17" s="1">
        <v>0.33</v>
      </c>
      <c r="C17" s="1" t="s">
        <v>7</v>
      </c>
      <c r="D17" s="7">
        <v>40.32</v>
      </c>
      <c r="E17" s="8"/>
      <c r="F17" s="5">
        <f>D17/24</f>
        <v>1.68</v>
      </c>
      <c r="G17" s="9">
        <f t="shared" si="1"/>
        <v>19.992000000000001</v>
      </c>
      <c r="H17" s="9">
        <f t="shared" si="2"/>
        <v>28.681632</v>
      </c>
      <c r="I17" s="5">
        <f t="shared" si="3"/>
        <v>2.64</v>
      </c>
      <c r="J17" s="9">
        <f t="shared" si="0"/>
        <v>31.321632000000001</v>
      </c>
      <c r="K17" s="15">
        <f t="shared" si="4"/>
        <v>36.019876799999999</v>
      </c>
      <c r="L17" s="15">
        <f xml:space="preserve"> J17*1.08</f>
        <v>33.827362560000005</v>
      </c>
      <c r="M17" s="16">
        <f>J17*1.05</f>
        <v>32.887713600000005</v>
      </c>
      <c r="N17" s="15">
        <f>K17+B17*2</f>
        <v>36.679876799999995</v>
      </c>
      <c r="O17" s="13">
        <f>K17+B17*4</f>
        <v>37.339876799999999</v>
      </c>
      <c r="P17" s="13">
        <f>L17+B17*4</f>
        <v>35.147362560000005</v>
      </c>
      <c r="Q17" s="13">
        <f>M17+B17*4</f>
        <v>34.207713600000005</v>
      </c>
      <c r="R17" s="13">
        <f>K17+B17*7</f>
        <v>38.329876800000001</v>
      </c>
      <c r="S17" s="19">
        <f>K17+B17*9</f>
        <v>38.989876799999998</v>
      </c>
      <c r="T17" s="9"/>
      <c r="U17" s="5"/>
      <c r="V17" s="6"/>
      <c r="W17" s="6"/>
      <c r="X17" s="6"/>
      <c r="Y17" s="6"/>
      <c r="Z17" s="6"/>
    </row>
    <row r="18" spans="1:26" ht="69" customHeight="1" x14ac:dyDescent="0.2">
      <c r="A18" s="1" t="s">
        <v>16</v>
      </c>
      <c r="B18" s="1">
        <v>0.33</v>
      </c>
      <c r="C18" s="1" t="s">
        <v>7</v>
      </c>
      <c r="D18" s="7">
        <v>40.32</v>
      </c>
      <c r="E18" s="8"/>
      <c r="F18" s="5">
        <f>D18/24</f>
        <v>1.68</v>
      </c>
      <c r="G18" s="9">
        <f t="shared" si="1"/>
        <v>19.992000000000001</v>
      </c>
      <c r="H18" s="9">
        <f t="shared" si="2"/>
        <v>28.681632</v>
      </c>
      <c r="I18" s="5">
        <f t="shared" si="3"/>
        <v>2.64</v>
      </c>
      <c r="J18" s="9">
        <f t="shared" si="0"/>
        <v>31.321632000000001</v>
      </c>
      <c r="K18" s="15">
        <f t="shared" si="4"/>
        <v>36.019876799999999</v>
      </c>
      <c r="L18" s="15">
        <f xml:space="preserve"> J18*1.08</f>
        <v>33.827362560000005</v>
      </c>
      <c r="M18" s="16">
        <f>J18*1.05</f>
        <v>32.887713600000005</v>
      </c>
      <c r="N18" s="15">
        <f>K18+B18*2</f>
        <v>36.679876799999995</v>
      </c>
      <c r="O18" s="13">
        <f>K18+B18*4</f>
        <v>37.339876799999999</v>
      </c>
      <c r="P18" s="13">
        <f>L18+B18*4</f>
        <v>35.147362560000005</v>
      </c>
      <c r="Q18" s="13">
        <f>M18+B18*4</f>
        <v>34.207713600000005</v>
      </c>
      <c r="R18" s="13">
        <f>K18+B18*7</f>
        <v>38.329876800000001</v>
      </c>
      <c r="S18" s="19">
        <f>K18+B18*9</f>
        <v>38.989876799999998</v>
      </c>
      <c r="T18" s="9"/>
      <c r="U18" s="5"/>
      <c r="V18" s="6"/>
      <c r="W18" s="6"/>
      <c r="X18" s="6"/>
      <c r="Y18" s="6"/>
      <c r="Z18" s="6"/>
    </row>
    <row r="19" spans="1:26" ht="69" customHeight="1" x14ac:dyDescent="0.2">
      <c r="A19" s="1" t="s">
        <v>5</v>
      </c>
      <c r="B19" s="1">
        <v>0.33</v>
      </c>
      <c r="C19" s="1" t="s">
        <v>9</v>
      </c>
      <c r="D19" s="7">
        <v>48</v>
      </c>
      <c r="E19" s="8"/>
      <c r="F19" s="5">
        <f>D19/12</f>
        <v>4</v>
      </c>
      <c r="G19" s="9">
        <f t="shared" si="1"/>
        <v>47.6</v>
      </c>
      <c r="H19" s="9">
        <f t="shared" si="2"/>
        <v>64.461600000000004</v>
      </c>
      <c r="I19" s="5">
        <f t="shared" si="3"/>
        <v>2.64</v>
      </c>
      <c r="J19" s="9">
        <f t="shared" si="0"/>
        <v>67.101600000000005</v>
      </c>
      <c r="K19" s="15">
        <f t="shared" si="4"/>
        <v>77.166839999999993</v>
      </c>
      <c r="L19" s="15">
        <f xml:space="preserve"> J19*1.08</f>
        <v>72.469728000000003</v>
      </c>
      <c r="M19" s="16">
        <f>J19*1.05</f>
        <v>70.456680000000006</v>
      </c>
      <c r="N19" s="15">
        <f>K19+B19*2</f>
        <v>77.82683999999999</v>
      </c>
      <c r="O19" s="13">
        <f>K19+B19*4</f>
        <v>78.486839999999987</v>
      </c>
      <c r="P19" s="13">
        <f>L19+B19*4</f>
        <v>73.789727999999997</v>
      </c>
      <c r="Q19" s="13">
        <f>M19+B19*4</f>
        <v>71.776679999999999</v>
      </c>
      <c r="R19" s="13">
        <f>K19+B19*7</f>
        <v>79.476839999999996</v>
      </c>
      <c r="S19" s="19">
        <f>K19+B19*9</f>
        <v>80.136839999999992</v>
      </c>
      <c r="T19" s="9"/>
      <c r="U19" s="5"/>
      <c r="V19" s="6"/>
      <c r="W19" s="6"/>
      <c r="X19" s="6"/>
      <c r="Y19" s="6"/>
      <c r="Z19" s="6"/>
    </row>
    <row r="20" spans="1:26" ht="69" customHeight="1" x14ac:dyDescent="0.2">
      <c r="A20" s="1" t="s">
        <v>20</v>
      </c>
      <c r="B20" s="1">
        <v>0.5</v>
      </c>
      <c r="C20" s="1" t="s">
        <v>7</v>
      </c>
      <c r="D20" s="7">
        <v>34.18</v>
      </c>
      <c r="E20" s="8"/>
      <c r="F20" s="9">
        <f>D20/24</f>
        <v>1.4241666666666666</v>
      </c>
      <c r="G20" s="9">
        <f t="shared" si="1"/>
        <v>16.947583333333334</v>
      </c>
      <c r="H20" s="9">
        <f t="shared" si="2"/>
        <v>26.164068</v>
      </c>
      <c r="I20" s="5">
        <f t="shared" si="3"/>
        <v>4</v>
      </c>
      <c r="J20" s="9">
        <f t="shared" si="0"/>
        <v>30.164068</v>
      </c>
      <c r="K20" s="15"/>
      <c r="L20" s="15"/>
      <c r="M20" s="16"/>
      <c r="N20" s="15"/>
      <c r="O20" s="13">
        <v>67.95</v>
      </c>
      <c r="P20" s="13">
        <v>58.3</v>
      </c>
      <c r="Q20" s="13">
        <v>56.73</v>
      </c>
      <c r="R20" s="13"/>
      <c r="S20" s="19">
        <f>K20+B20*9</f>
        <v>4.5</v>
      </c>
      <c r="T20" s="9"/>
      <c r="U20" s="5"/>
      <c r="V20" s="6"/>
      <c r="W20" s="6"/>
      <c r="X20" s="6"/>
      <c r="Y20" s="6"/>
      <c r="Z20" s="6"/>
    </row>
    <row r="21" spans="1:26" x14ac:dyDescent="0.2">
      <c r="V21" s="6"/>
      <c r="W21" s="6"/>
      <c r="X21" s="6"/>
      <c r="Y21" s="6"/>
      <c r="Z21" s="6"/>
    </row>
  </sheetData>
  <mergeCells count="2">
    <mergeCell ref="K1:O1"/>
    <mergeCell ref="P1:R1"/>
  </mergeCells>
  <pageMargins left="0.11811023622047245" right="0.11811023622047245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可口可乐报价（REV）2023-3-22</dc:title>
  <dc:creator>Сергей</dc:creator>
  <cp:lastModifiedBy>Михаил</cp:lastModifiedBy>
  <cp:lastPrinted>2023-06-22T05:23:02Z</cp:lastPrinted>
  <dcterms:created xsi:type="dcterms:W3CDTF">2023-03-22T09:16:55Z</dcterms:created>
  <dcterms:modified xsi:type="dcterms:W3CDTF">2023-07-26T02:43:25Z</dcterms:modified>
</cp:coreProperties>
</file>