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3" activeTab="0"/>
  </bookViews>
  <sheets>
    <sheet name="Главный" sheetId="1" r:id="rId1"/>
  </sheets>
  <definedNames/>
  <calcPr fullCalcOnLoad="1"/>
</workbook>
</file>

<file path=xl/sharedStrings.xml><?xml version="1.0" encoding="utf-8"?>
<sst xmlns="http://schemas.openxmlformats.org/spreadsheetml/2006/main" count="138" uniqueCount="131">
  <si>
    <r>
      <t>ООО «Прогресс» на 21</t>
    </r>
    <r>
      <rPr>
        <b/>
        <sz val="10"/>
        <color indexed="10"/>
        <rFont val="Arial"/>
        <family val="2"/>
      </rPr>
      <t>.06.12</t>
    </r>
  </si>
  <si>
    <t>Утверждаю</t>
  </si>
  <si>
    <t>Прайс лист с</t>
  </si>
  <si>
    <t>Коммерческий директор</t>
  </si>
  <si>
    <t>Блинов А.Г.</t>
  </si>
  <si>
    <t>Рассчитать со скидкой за предоплату</t>
  </si>
  <si>
    <t>Рассчитать со скидкой за заказ 20 тонн</t>
  </si>
  <si>
    <t>№ п/п</t>
  </si>
  <si>
    <t>Наименование</t>
  </si>
  <si>
    <t>Код</t>
  </si>
  <si>
    <t>Вес гр.</t>
  </si>
  <si>
    <t>Экспорт Омск</t>
  </si>
  <si>
    <t>Склад</t>
  </si>
  <si>
    <t>Склад со скидкой</t>
  </si>
  <si>
    <t>Доставка от 5 тонн</t>
  </si>
  <si>
    <t>Доставка от 5 тонн на паллетах</t>
  </si>
  <si>
    <t>Доставка 3-5 тонн</t>
  </si>
  <si>
    <t>Доставка 1-3 тонны</t>
  </si>
  <si>
    <t>Их Заказ в кор25,08</t>
  </si>
  <si>
    <t>Заказ в пачках</t>
  </si>
  <si>
    <t>Остаток с учетом прихода</t>
  </si>
  <si>
    <t>Расход за период</t>
  </si>
  <si>
    <t>Кон. Остаток (после 14 дней)</t>
  </si>
  <si>
    <t>Остатка хватит на (дни)</t>
  </si>
  <si>
    <t>Вес</t>
  </si>
  <si>
    <t xml:space="preserve">Каша овсяная с тропическими фруктами </t>
  </si>
  <si>
    <t>М1</t>
  </si>
  <si>
    <t xml:space="preserve">Каша Мультизлаковая </t>
  </si>
  <si>
    <t>М2</t>
  </si>
  <si>
    <t xml:space="preserve">Каша пшеная с тыквой </t>
  </si>
  <si>
    <t>М3</t>
  </si>
  <si>
    <t xml:space="preserve">Каша гречневая с черносливом </t>
  </si>
  <si>
    <t>М4</t>
  </si>
  <si>
    <t>Каша рисовая с курагой</t>
  </si>
  <si>
    <t>М5</t>
  </si>
  <si>
    <t xml:space="preserve">Каша пшеничная с грушей и персиком </t>
  </si>
  <si>
    <t>М6</t>
  </si>
  <si>
    <t xml:space="preserve">Каша ячменная с клубникой </t>
  </si>
  <si>
    <t>М10</t>
  </si>
  <si>
    <t xml:space="preserve">Каша ржаная с абрикосом </t>
  </si>
  <si>
    <t>М9</t>
  </si>
  <si>
    <t>Мюсли BENEFIT Тропический рай</t>
  </si>
  <si>
    <t>М26</t>
  </si>
  <si>
    <t>Мюсли BENEFIT Ягодное ассорти</t>
  </si>
  <si>
    <t>М25</t>
  </si>
  <si>
    <t>Мюсли BENEFIT Классические</t>
  </si>
  <si>
    <t>М24</t>
  </si>
  <si>
    <t>Мюсли BENEFIT Родной сад</t>
  </si>
  <si>
    <t>М27</t>
  </si>
  <si>
    <t>7 злаков с манго и папайей</t>
  </si>
  <si>
    <t>М20</t>
  </si>
  <si>
    <t>7 злаков с черносливом и курагой</t>
  </si>
  <si>
    <t>М19</t>
  </si>
  <si>
    <t>7 злаков с клубникой и вишней</t>
  </si>
  <si>
    <t>М18</t>
  </si>
  <si>
    <t>7 злаков с персиком и абрикосом</t>
  </si>
  <si>
    <t>М17</t>
  </si>
  <si>
    <t>Мюсли Тропический рай</t>
  </si>
  <si>
    <t>Мюсли Ягодное ассорти</t>
  </si>
  <si>
    <t>Мюсли Классические</t>
  </si>
  <si>
    <t>Мюсли Родной сад</t>
  </si>
  <si>
    <t>М13</t>
  </si>
  <si>
    <t>М14</t>
  </si>
  <si>
    <t>Крупа пшено янтарное</t>
  </si>
  <si>
    <t>К5</t>
  </si>
  <si>
    <t>Крупа гречневая Рассыпчатая</t>
  </si>
  <si>
    <t>К6</t>
  </si>
  <si>
    <t>Крупа пшеничная Губернская</t>
  </si>
  <si>
    <t>К7</t>
  </si>
  <si>
    <t>Крупа горох Алтайский желтый</t>
  </si>
  <si>
    <t>К8</t>
  </si>
  <si>
    <t>Крупа горох Алтайский зеленый</t>
  </si>
  <si>
    <t>К33</t>
  </si>
  <si>
    <t>Нут</t>
  </si>
  <si>
    <t>К36</t>
  </si>
  <si>
    <t>Крупа рисовая отборная — краснодарский</t>
  </si>
  <si>
    <t>К3</t>
  </si>
  <si>
    <t>Крупа рисовая отборная - длиннозёрный</t>
  </si>
  <si>
    <t>К2</t>
  </si>
  <si>
    <t>Крупа рисовая отборная — пропаренный</t>
  </si>
  <si>
    <t>К1</t>
  </si>
  <si>
    <t>Крупа рисовая отборная - фушигон</t>
  </si>
  <si>
    <t>К35</t>
  </si>
  <si>
    <t>Крупа рисовая отборная -  бурый</t>
  </si>
  <si>
    <t>К29</t>
  </si>
  <si>
    <t>Крупа рисовая отборная -  басмати</t>
  </si>
  <si>
    <t>К34</t>
  </si>
  <si>
    <t>Фасоль Любительская красная</t>
  </si>
  <si>
    <t>К11</t>
  </si>
  <si>
    <t>Крупа овсяная Сибирская</t>
  </si>
  <si>
    <t>К37</t>
  </si>
  <si>
    <t>Хлопья Традиционные овсяные</t>
  </si>
  <si>
    <t>К10</t>
  </si>
  <si>
    <t>Крупа ячменная Ароматная перловая</t>
  </si>
  <si>
    <t>К9</t>
  </si>
  <si>
    <t>Крупа ячменная Ароматная ячневая</t>
  </si>
  <si>
    <t>К15</t>
  </si>
  <si>
    <t>Крупа манная нежная</t>
  </si>
  <si>
    <t>К13</t>
  </si>
  <si>
    <t>K13</t>
  </si>
  <si>
    <t>Фасоль Любительская белая</t>
  </si>
  <si>
    <t>К16</t>
  </si>
  <si>
    <t>Чечевица Деликатесная</t>
  </si>
  <si>
    <t>К17</t>
  </si>
  <si>
    <t>Крупа кукурузная Южная</t>
  </si>
  <si>
    <t>К14</t>
  </si>
  <si>
    <r>
      <t>ВП Крупа рисовая отборная-длиннозерный 5*80гр</t>
    </r>
    <r>
      <rPr>
        <sz val="9"/>
        <rFont val="Arial"/>
        <family val="2"/>
      </rPr>
      <t>.</t>
    </r>
  </si>
  <si>
    <t>К20</t>
  </si>
  <si>
    <t>ВП Крупа рисовая отборная-пропаренный 5*80гр.</t>
  </si>
  <si>
    <t>К23</t>
  </si>
  <si>
    <t>ВП Крупа рисовая отборная-краснодарский 5*80гр.</t>
  </si>
  <si>
    <t>К19</t>
  </si>
  <si>
    <t>ВП Крупа рисовая отборная-бурый 5*80гр.</t>
  </si>
  <si>
    <t>К31</t>
  </si>
  <si>
    <t>ВП Крупа  гречневая Рассыпчатая 5*80гр.</t>
  </si>
  <si>
    <t>К22</t>
  </si>
  <si>
    <t>ВП Крупа пшено Янтарное 5*80гр.</t>
  </si>
  <si>
    <t>К18</t>
  </si>
  <si>
    <t>ВП Крупа пшеничная Губернская 5*70гр.</t>
  </si>
  <si>
    <t>К24</t>
  </si>
  <si>
    <t>ВП Крупа Ячменная ароматная перловая 5*80гр.</t>
  </si>
  <si>
    <t>К32</t>
  </si>
  <si>
    <t>ВП Крупа Ячменная ароматная ячневая 5*70гр.</t>
  </si>
  <si>
    <t>К25</t>
  </si>
  <si>
    <t>ВП Крупа кукурузная Южная 5*70</t>
  </si>
  <si>
    <t>К26</t>
  </si>
  <si>
    <t>ВП чечевица  Деликатесная 5*80</t>
  </si>
  <si>
    <t>К27</t>
  </si>
  <si>
    <t>Мука пшеничная хлебопекарная высший сорт</t>
  </si>
  <si>
    <t>Финансовый директор</t>
  </si>
  <si>
    <t>Гуреев Е.И.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</si>
</sst>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"/>
    <numFmt numFmtId="166" formatCode="0.00%"/>
    <numFmt numFmtId="167" formatCode="DD/MM/YYYY"/>
    <numFmt numFmtId="168" formatCode="0.00"/>
    <numFmt numFmtId="169" formatCode="0"/>
  </numFmts>
  <fonts count="11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 Cyr"/>
      <family val="2"/>
    </font>
    <font>
      <b/>
      <sz val="9"/>
      <color indexed="10"/>
      <name val="Arial Cyr"/>
      <family val="2"/>
    </font>
    <font>
      <sz val="9"/>
      <name val="Arial Cyr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58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Fill="1" applyAlignment="1">
      <alignment/>
    </xf>
    <xf numFmtId="164" fontId="1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Fill="1" applyAlignment="1">
      <alignment/>
    </xf>
    <xf numFmtId="164" fontId="4" fillId="0" borderId="0" xfId="0" applyFont="1" applyAlignment="1">
      <alignment horizontal="right"/>
    </xf>
    <xf numFmtId="164" fontId="4" fillId="0" borderId="0" xfId="0" applyFont="1" applyAlignment="1">
      <alignment/>
    </xf>
    <xf numFmtId="164" fontId="3" fillId="0" borderId="0" xfId="0" applyFont="1" applyAlignment="1">
      <alignment horizontal="right"/>
    </xf>
    <xf numFmtId="164" fontId="3" fillId="0" borderId="1" xfId="0" applyFont="1" applyFill="1" applyBorder="1" applyAlignment="1">
      <alignment/>
    </xf>
    <xf numFmtId="164" fontId="0" fillId="0" borderId="0" xfId="0" applyFont="1" applyAlignment="1">
      <alignment horizontal="right"/>
    </xf>
    <xf numFmtId="165" fontId="4" fillId="0" borderId="0" xfId="0" applyNumberFormat="1" applyFont="1" applyBorder="1" applyAlignment="1">
      <alignment horizontal="left"/>
    </xf>
    <xf numFmtId="164" fontId="3" fillId="0" borderId="0" xfId="0" applyFont="1" applyFill="1" applyBorder="1" applyAlignment="1">
      <alignment/>
    </xf>
    <xf numFmtId="164" fontId="3" fillId="0" borderId="0" xfId="0" applyFont="1" applyFill="1" applyAlignment="1">
      <alignment horizontal="right"/>
    </xf>
    <xf numFmtId="166" fontId="3" fillId="0" borderId="0" xfId="0" applyNumberFormat="1" applyFont="1" applyAlignment="1">
      <alignment/>
    </xf>
    <xf numFmtId="164" fontId="5" fillId="0" borderId="2" xfId="20" applyFont="1" applyBorder="1" applyAlignment="1">
      <alignment horizontal="center" vertical="center" wrapText="1"/>
      <protection/>
    </xf>
    <xf numFmtId="164" fontId="5" fillId="0" borderId="2" xfId="0" applyFont="1" applyFill="1" applyBorder="1" applyAlignment="1">
      <alignment horizontal="center" vertical="center" wrapText="1"/>
    </xf>
    <xf numFmtId="164" fontId="5" fillId="0" borderId="3" xfId="20" applyFont="1" applyBorder="1" applyAlignment="1">
      <alignment horizontal="center" vertical="center" wrapText="1"/>
      <protection/>
    </xf>
    <xf numFmtId="167" fontId="6" fillId="0" borderId="2" xfId="0" applyNumberFormat="1" applyFont="1" applyFill="1" applyBorder="1" applyAlignment="1">
      <alignment horizontal="center" vertical="center" wrapText="1"/>
    </xf>
    <xf numFmtId="167" fontId="5" fillId="2" borderId="2" xfId="0" applyNumberFormat="1" applyFont="1" applyFill="1" applyBorder="1" applyAlignment="1">
      <alignment horizontal="center" vertical="center" wrapText="1"/>
    </xf>
    <xf numFmtId="164" fontId="7" fillId="2" borderId="2" xfId="0" applyFont="1" applyFill="1" applyBorder="1" applyAlignment="1">
      <alignment horizontal="justify"/>
    </xf>
    <xf numFmtId="164" fontId="7" fillId="3" borderId="2" xfId="0" applyFont="1" applyFill="1" applyBorder="1" applyAlignment="1">
      <alignment horizontal="justify"/>
    </xf>
    <xf numFmtId="164" fontId="7" fillId="0" borderId="2" xfId="0" applyFont="1" applyBorder="1" applyAlignment="1">
      <alignment horizontal="justify"/>
    </xf>
    <xf numFmtId="164" fontId="7" fillId="4" borderId="2" xfId="0" applyFont="1" applyFill="1" applyBorder="1" applyAlignment="1">
      <alignment horizontal="justify"/>
    </xf>
    <xf numFmtId="164" fontId="7" fillId="0" borderId="2" xfId="0" applyFont="1" applyBorder="1" applyAlignment="1">
      <alignment/>
    </xf>
    <xf numFmtId="167" fontId="5" fillId="0" borderId="4" xfId="0" applyNumberFormat="1" applyFont="1" applyFill="1" applyBorder="1" applyAlignment="1">
      <alignment horizontal="justify"/>
    </xf>
    <xf numFmtId="164" fontId="3" fillId="0" borderId="2" xfId="20" applyFont="1" applyBorder="1" applyAlignment="1">
      <alignment horizontal="center" wrapText="1"/>
      <protection/>
    </xf>
    <xf numFmtId="164" fontId="3" fillId="0" borderId="2" xfId="0" applyFont="1" applyBorder="1" applyAlignment="1">
      <alignment wrapText="1"/>
    </xf>
    <xf numFmtId="164" fontId="3" fillId="0" borderId="2" xfId="0" applyFont="1" applyFill="1" applyBorder="1" applyAlignment="1">
      <alignment horizontal="center" wrapText="1"/>
    </xf>
    <xf numFmtId="164" fontId="3" fillId="0" borderId="3" xfId="20" applyFont="1" applyBorder="1" applyAlignment="1">
      <alignment horizontal="center" wrapText="1"/>
      <protection/>
    </xf>
    <xf numFmtId="168" fontId="8" fillId="0" borderId="2" xfId="0" applyNumberFormat="1" applyFont="1" applyFill="1" applyBorder="1" applyAlignment="1">
      <alignment horizontal="right"/>
    </xf>
    <xf numFmtId="168" fontId="3" fillId="0" borderId="2" xfId="0" applyNumberFormat="1" applyFont="1" applyFill="1" applyBorder="1" applyAlignment="1">
      <alignment horizontal="right"/>
    </xf>
    <xf numFmtId="164" fontId="3" fillId="5" borderId="3" xfId="0" applyFont="1" applyFill="1" applyBorder="1" applyAlignment="1">
      <alignment horizontal="right" wrapText="1"/>
    </xf>
    <xf numFmtId="169" fontId="3" fillId="3" borderId="2" xfId="0" applyNumberFormat="1" applyFont="1" applyFill="1" applyBorder="1" applyAlignment="1">
      <alignment horizontal="right"/>
    </xf>
    <xf numFmtId="169" fontId="3" fillId="5" borderId="2" xfId="0" applyNumberFormat="1" applyFont="1" applyFill="1" applyBorder="1" applyAlignment="1">
      <alignment wrapText="1"/>
    </xf>
    <xf numFmtId="169" fontId="3" fillId="0" borderId="2" xfId="0" applyNumberFormat="1" applyFont="1" applyBorder="1" applyAlignment="1">
      <alignment horizontal="right"/>
    </xf>
    <xf numFmtId="169" fontId="3" fillId="4" borderId="2" xfId="0" applyNumberFormat="1" applyFont="1" applyFill="1" applyBorder="1" applyAlignment="1">
      <alignment horizontal="right"/>
    </xf>
    <xf numFmtId="164" fontId="3" fillId="0" borderId="2" xfId="0" applyFont="1" applyBorder="1" applyAlignment="1">
      <alignment horizontal="right" wrapText="1"/>
    </xf>
    <xf numFmtId="164" fontId="7" fillId="5" borderId="3" xfId="0" applyFont="1" applyFill="1" applyBorder="1" applyAlignment="1">
      <alignment horizontal="right" wrapText="1"/>
    </xf>
    <xf numFmtId="164" fontId="3" fillId="5" borderId="3" xfId="0" applyFont="1" applyFill="1" applyBorder="1" applyAlignment="1">
      <alignment horizontal="right"/>
    </xf>
    <xf numFmtId="164" fontId="3" fillId="3" borderId="2" xfId="0" applyFont="1" applyFill="1" applyBorder="1" applyAlignment="1">
      <alignment/>
    </xf>
    <xf numFmtId="164" fontId="3" fillId="0" borderId="2" xfId="0" applyFont="1" applyBorder="1" applyAlignment="1">
      <alignment/>
    </xf>
    <xf numFmtId="164" fontId="3" fillId="0" borderId="2" xfId="20" applyFont="1" applyBorder="1">
      <alignment/>
      <protection/>
    </xf>
    <xf numFmtId="164" fontId="3" fillId="0" borderId="3" xfId="20" applyFont="1" applyBorder="1" applyAlignment="1">
      <alignment horizontal="center"/>
      <protection/>
    </xf>
    <xf numFmtId="164" fontId="3" fillId="0" borderId="2" xfId="0" applyFont="1" applyFill="1" applyBorder="1" applyAlignment="1">
      <alignment/>
    </xf>
    <xf numFmtId="164" fontId="3" fillId="0" borderId="2" xfId="0" applyFont="1" applyFill="1" applyBorder="1" applyAlignment="1">
      <alignment horizontal="center"/>
    </xf>
    <xf numFmtId="168" fontId="3" fillId="6" borderId="2" xfId="0" applyNumberFormat="1" applyFont="1" applyFill="1" applyBorder="1" applyAlignment="1">
      <alignment horizontal="right"/>
    </xf>
    <xf numFmtId="164" fontId="3" fillId="0" borderId="2" xfId="20" applyFont="1" applyFill="1" applyBorder="1">
      <alignment/>
      <protection/>
    </xf>
    <xf numFmtId="164" fontId="3" fillId="0" borderId="3" xfId="20" applyFont="1" applyFill="1" applyBorder="1" applyAlignment="1">
      <alignment horizontal="center"/>
      <protection/>
    </xf>
    <xf numFmtId="164" fontId="9" fillId="0" borderId="2" xfId="20" applyFont="1" applyBorder="1">
      <alignment/>
      <protection/>
    </xf>
    <xf numFmtId="164" fontId="3" fillId="0" borderId="2" xfId="0" applyFont="1" applyBorder="1" applyAlignment="1">
      <alignment horizontal="center"/>
    </xf>
    <xf numFmtId="164" fontId="3" fillId="0" borderId="3" xfId="0" applyFont="1" applyBorder="1" applyAlignment="1">
      <alignment/>
    </xf>
    <xf numFmtId="164" fontId="10" fillId="0" borderId="0" xfId="0" applyFont="1" applyAlignment="1">
      <alignment/>
    </xf>
    <xf numFmtId="169" fontId="5" fillId="0" borderId="2" xfId="0" applyNumberFormat="1" applyFont="1" applyFill="1" applyBorder="1" applyAlignment="1">
      <alignment/>
    </xf>
    <xf numFmtId="169" fontId="5" fillId="2" borderId="5" xfId="0" applyNumberFormat="1" applyFont="1" applyFill="1" applyBorder="1" applyAlignment="1">
      <alignment/>
    </xf>
    <xf numFmtId="169" fontId="5" fillId="0" borderId="5" xfId="0" applyNumberFormat="1" applyFont="1" applyFill="1" applyBorder="1" applyAlignment="1">
      <alignment/>
    </xf>
    <xf numFmtId="164" fontId="3" fillId="0" borderId="5" xfId="0" applyFont="1" applyBorder="1" applyAlignment="1">
      <alignment/>
    </xf>
    <xf numFmtId="164" fontId="3" fillId="0" borderId="0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</cellStyles>
  <dxfs count="1">
    <dxf>
      <font>
        <b val="0"/>
        <i val="0"/>
        <strike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4"/>
  <sheetViews>
    <sheetView tabSelected="1" workbookViewId="0" topLeftCell="A1">
      <selection activeCell="M10" sqref="M10"/>
    </sheetView>
  </sheetViews>
  <sheetFormatPr defaultColWidth="9.140625" defaultRowHeight="12.75"/>
  <cols>
    <col min="1" max="1" width="5.28125" style="1" customWidth="1"/>
    <col min="2" max="2" width="39.421875" style="1" customWidth="1"/>
    <col min="3" max="3" width="4.8515625" style="1" customWidth="1"/>
    <col min="4" max="4" width="5.00390625" style="1" customWidth="1"/>
    <col min="5" max="17" width="6.57421875" style="2" customWidth="1"/>
    <col min="18" max="18" width="6.57421875" style="1" customWidth="1"/>
    <col min="19" max="19" width="7.421875" style="1" customWidth="1"/>
    <col min="20" max="20" width="9.140625" style="1" customWidth="1"/>
    <col min="21" max="29" width="0" style="1" hidden="1" customWidth="1"/>
    <col min="30" max="30" width="8.00390625" style="1" customWidth="1"/>
  </cols>
  <sheetData>
    <row r="1" spans="1:29" ht="18.75" customHeight="1">
      <c r="A1" s="3" t="s">
        <v>0</v>
      </c>
      <c r="B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6" t="s">
        <v>1</v>
      </c>
      <c r="U1" s="4"/>
      <c r="V1" s="4"/>
      <c r="W1" s="4"/>
      <c r="X1" s="4"/>
      <c r="Y1" s="4"/>
      <c r="Z1" s="4"/>
      <c r="AA1" s="4"/>
      <c r="AB1" s="4"/>
      <c r="AC1" s="4"/>
    </row>
    <row r="2" spans="1:29" ht="18.75" customHeight="1">
      <c r="A2" s="7" t="s">
        <v>2</v>
      </c>
      <c r="B2" s="4"/>
      <c r="D2" s="4"/>
      <c r="E2" s="5"/>
      <c r="F2" s="5"/>
      <c r="G2" s="5"/>
      <c r="H2" s="5"/>
      <c r="I2" s="5"/>
      <c r="J2" s="1"/>
      <c r="K2" s="8" t="s">
        <v>3</v>
      </c>
      <c r="L2" s="9"/>
      <c r="M2" s="9"/>
      <c r="N2" s="5"/>
      <c r="O2" s="5"/>
      <c r="P2" s="5"/>
      <c r="Q2" s="5"/>
      <c r="R2" s="5"/>
      <c r="S2" s="5"/>
      <c r="T2" s="10" t="s">
        <v>4</v>
      </c>
      <c r="U2" s="4"/>
      <c r="V2" s="4"/>
      <c r="W2" s="4"/>
      <c r="X2" s="4"/>
      <c r="Y2" s="4"/>
      <c r="Z2" s="4"/>
      <c r="AA2" s="4"/>
      <c r="AB2" s="4"/>
      <c r="AC2" s="4"/>
    </row>
    <row r="3" spans="1:29" ht="18.75" customHeight="1">
      <c r="A3" s="11">
        <v>41081</v>
      </c>
      <c r="B3" s="11"/>
      <c r="D3" s="4"/>
      <c r="E3" s="5"/>
      <c r="F3" s="5"/>
      <c r="G3" s="5"/>
      <c r="H3" s="5"/>
      <c r="I3" s="5"/>
      <c r="J3" s="1"/>
      <c r="K3" s="8"/>
      <c r="L3" s="12"/>
      <c r="M3" s="12"/>
      <c r="N3" s="5"/>
      <c r="O3" s="5"/>
      <c r="P3" s="5"/>
      <c r="Q3" s="5"/>
      <c r="R3" s="5"/>
      <c r="S3" s="5"/>
      <c r="T3" s="10"/>
      <c r="U3" s="4"/>
      <c r="V3" s="4"/>
      <c r="W3" s="4"/>
      <c r="X3" s="4"/>
      <c r="Y3" s="4"/>
      <c r="Z3" s="4"/>
      <c r="AA3" s="4"/>
      <c r="AB3" s="4"/>
      <c r="AC3" s="4"/>
    </row>
    <row r="4" spans="1:29" ht="18.75" customHeight="1">
      <c r="A4" s="7"/>
      <c r="B4" s="4"/>
      <c r="D4" s="4"/>
      <c r="E4" s="5"/>
      <c r="F4" s="5"/>
      <c r="G4" s="5"/>
      <c r="H4" s="5"/>
      <c r="I4" s="5"/>
      <c r="J4" s="1"/>
      <c r="K4" s="8"/>
      <c r="L4" s="12"/>
      <c r="M4" s="12"/>
      <c r="N4" s="5"/>
      <c r="O4" s="5"/>
      <c r="P4" s="5"/>
      <c r="Q4" s="5"/>
      <c r="R4" s="5"/>
      <c r="S4" s="13" t="s">
        <v>5</v>
      </c>
      <c r="T4" s="14">
        <v>0</v>
      </c>
      <c r="U4" s="4"/>
      <c r="V4" s="4"/>
      <c r="W4" s="4"/>
      <c r="X4" s="4"/>
      <c r="Y4" s="4"/>
      <c r="Z4" s="4"/>
      <c r="AA4" s="4"/>
      <c r="AB4" s="4"/>
      <c r="AC4" s="4"/>
    </row>
    <row r="5" spans="1:29" ht="18.75" customHeight="1">
      <c r="A5" s="4"/>
      <c r="B5" s="4"/>
      <c r="C5" s="4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13" t="s">
        <v>6</v>
      </c>
      <c r="T5" s="14">
        <v>0</v>
      </c>
      <c r="U5" s="4"/>
      <c r="V5" s="4"/>
      <c r="W5" s="4"/>
      <c r="X5" s="4"/>
      <c r="Y5" s="4"/>
      <c r="Z5" s="4"/>
      <c r="AA5" s="4"/>
      <c r="AB5" s="4"/>
      <c r="AC5" s="4"/>
    </row>
    <row r="6" spans="1:29" ht="63.75" customHeight="1">
      <c r="A6" s="15" t="s">
        <v>7</v>
      </c>
      <c r="B6" s="15" t="s">
        <v>8</v>
      </c>
      <c r="C6" s="16" t="s">
        <v>9</v>
      </c>
      <c r="D6" s="17" t="s">
        <v>10</v>
      </c>
      <c r="E6" s="18" t="s">
        <v>11</v>
      </c>
      <c r="F6" s="19" t="s">
        <v>12</v>
      </c>
      <c r="G6" s="19" t="s">
        <v>13</v>
      </c>
      <c r="H6" s="19" t="s">
        <v>14</v>
      </c>
      <c r="I6" s="19" t="s">
        <v>15</v>
      </c>
      <c r="J6" s="19" t="s">
        <v>16</v>
      </c>
      <c r="K6" s="19" t="s">
        <v>17</v>
      </c>
      <c r="L6"/>
      <c r="M6"/>
      <c r="N6"/>
      <c r="O6"/>
      <c r="P6"/>
      <c r="Q6"/>
      <c r="R6"/>
      <c r="S6"/>
      <c r="T6"/>
      <c r="U6" s="20" t="s">
        <v>18</v>
      </c>
      <c r="V6" s="21" t="s">
        <v>19</v>
      </c>
      <c r="W6" s="22" t="s">
        <v>20</v>
      </c>
      <c r="X6" s="22" t="s">
        <v>21</v>
      </c>
      <c r="Y6" s="22" t="s">
        <v>22</v>
      </c>
      <c r="Z6" s="23" t="s">
        <v>23</v>
      </c>
      <c r="AA6" s="24" t="s">
        <v>24</v>
      </c>
      <c r="AB6" s="25"/>
      <c r="AC6" s="4"/>
    </row>
    <row r="7" spans="1:29" ht="13.5" customHeight="1">
      <c r="A7" s="26">
        <v>9</v>
      </c>
      <c r="B7" s="27" t="s">
        <v>25</v>
      </c>
      <c r="C7" s="28" t="s">
        <v>26</v>
      </c>
      <c r="D7" s="29">
        <v>300</v>
      </c>
      <c r="E7" s="30">
        <v>56.36</v>
      </c>
      <c r="F7" s="31"/>
      <c r="G7" s="31">
        <f>ROUND(F7*(1-$T$4-$T$5),2)</f>
        <v>0</v>
      </c>
      <c r="H7" s="31">
        <f>ROUND(F7*1.05*(1-$T$4-$T$5),2)</f>
        <v>0</v>
      </c>
      <c r="I7" s="31">
        <f>ROUND(H7*1.02,2)</f>
        <v>0</v>
      </c>
      <c r="J7" s="31">
        <f>ROUND(H7*1.03,2)</f>
        <v>0</v>
      </c>
      <c r="K7" s="31">
        <f>ROUND(H7*1.05,2)</f>
        <v>0</v>
      </c>
      <c r="L7"/>
      <c r="M7"/>
      <c r="N7"/>
      <c r="O7"/>
      <c r="P7"/>
      <c r="Q7"/>
      <c r="R7"/>
      <c r="S7"/>
      <c r="T7"/>
      <c r="U7" s="32"/>
      <c r="V7" s="33"/>
      <c r="W7" s="34"/>
      <c r="X7" s="35"/>
      <c r="Y7" s="35"/>
      <c r="Z7" s="36"/>
      <c r="AA7" s="37"/>
      <c r="AB7" s="4"/>
      <c r="AC7" s="4"/>
    </row>
    <row r="8" spans="1:29" ht="13.5" customHeight="1">
      <c r="A8" s="26">
        <v>10</v>
      </c>
      <c r="B8" s="27" t="s">
        <v>27</v>
      </c>
      <c r="C8" s="28" t="s">
        <v>28</v>
      </c>
      <c r="D8" s="29">
        <v>300</v>
      </c>
      <c r="E8" s="30">
        <v>18.33</v>
      </c>
      <c r="F8" s="31">
        <v>20.2</v>
      </c>
      <c r="G8" s="31">
        <v>20.2</v>
      </c>
      <c r="H8" s="31">
        <v>21.21</v>
      </c>
      <c r="I8" s="31">
        <v>21.63</v>
      </c>
      <c r="J8" s="31">
        <v>21.85</v>
      </c>
      <c r="K8" s="31">
        <v>22.27</v>
      </c>
      <c r="L8"/>
      <c r="M8"/>
      <c r="N8"/>
      <c r="O8"/>
      <c r="P8"/>
      <c r="Q8"/>
      <c r="R8"/>
      <c r="S8"/>
      <c r="T8"/>
      <c r="U8" s="38">
        <v>5</v>
      </c>
      <c r="V8" s="33">
        <f>U8*9</f>
        <v>45</v>
      </c>
      <c r="W8" s="34" t="e">
        <f>#REF!+V8</f>
        <v>#VALUE!</v>
      </c>
      <c r="X8" s="35">
        <f>R8*14</f>
        <v>0</v>
      </c>
      <c r="Y8" s="35" t="e">
        <f>W8-X8</f>
        <v>#VALUE!</v>
      </c>
      <c r="Z8" s="36" t="e">
        <f>Y8/R8</f>
        <v>#VALUE!</v>
      </c>
      <c r="AA8" s="37">
        <f>U8*2.7</f>
        <v>13.5</v>
      </c>
      <c r="AB8" s="4"/>
      <c r="AC8" s="4"/>
    </row>
    <row r="9" spans="1:29" ht="13.5" customHeight="1">
      <c r="A9" s="26">
        <v>11</v>
      </c>
      <c r="B9" s="27" t="s">
        <v>29</v>
      </c>
      <c r="C9" s="28" t="s">
        <v>30</v>
      </c>
      <c r="D9" s="29">
        <v>300</v>
      </c>
      <c r="E9" s="30">
        <v>52.82</v>
      </c>
      <c r="F9" s="31">
        <v>58.2</v>
      </c>
      <c r="G9" s="31">
        <v>58.2</v>
      </c>
      <c r="H9" s="31">
        <v>61.11</v>
      </c>
      <c r="I9" s="31">
        <f>ROUND(H9*1.02,2)</f>
        <v>62.33</v>
      </c>
      <c r="J9" s="31">
        <f>ROUND(H9*1.03,2)</f>
        <v>62.94</v>
      </c>
      <c r="K9" s="31">
        <f>ROUND(H9*1.05,2)</f>
        <v>64.17</v>
      </c>
      <c r="L9"/>
      <c r="M9"/>
      <c r="N9"/>
      <c r="O9"/>
      <c r="P9"/>
      <c r="Q9"/>
      <c r="R9"/>
      <c r="S9"/>
      <c r="T9"/>
      <c r="U9" s="32">
        <v>1</v>
      </c>
      <c r="V9" s="33">
        <f>U9*9</f>
        <v>9</v>
      </c>
      <c r="W9" s="34" t="e">
        <f>#REF!+V9</f>
        <v>#VALUE!</v>
      </c>
      <c r="X9" s="35">
        <f>R9*14</f>
        <v>0</v>
      </c>
      <c r="Y9" s="35" t="e">
        <f>W9-X9</f>
        <v>#VALUE!</v>
      </c>
      <c r="Z9" s="36" t="e">
        <f>Y9/R9</f>
        <v>#VALUE!</v>
      </c>
      <c r="AA9" s="37">
        <f>U9*2.7</f>
        <v>2.7</v>
      </c>
      <c r="AB9" s="4"/>
      <c r="AC9" s="4"/>
    </row>
    <row r="10" spans="1:29" ht="13.5" customHeight="1">
      <c r="A10" s="26">
        <v>12</v>
      </c>
      <c r="B10" s="27" t="s">
        <v>31</v>
      </c>
      <c r="C10" s="28" t="s">
        <v>32</v>
      </c>
      <c r="D10" s="29">
        <v>300</v>
      </c>
      <c r="E10" s="30">
        <v>69.7</v>
      </c>
      <c r="F10" s="31">
        <v>76.8</v>
      </c>
      <c r="G10" s="31">
        <v>76.8</v>
      </c>
      <c r="H10" s="31">
        <v>80.64</v>
      </c>
      <c r="I10" s="31">
        <f>ROUND(H10*1.02,2)</f>
        <v>82.25</v>
      </c>
      <c r="J10" s="31">
        <f>ROUND(H10*1.03,2)</f>
        <v>83.06</v>
      </c>
      <c r="K10" s="31">
        <f>ROUND(H10*1.05,2)</f>
        <v>84.67</v>
      </c>
      <c r="L10"/>
      <c r="M10"/>
      <c r="N10"/>
      <c r="O10"/>
      <c r="P10"/>
      <c r="Q10"/>
      <c r="R10"/>
      <c r="S10"/>
      <c r="T10"/>
      <c r="U10" s="32"/>
      <c r="V10" s="33">
        <f>U10*9</f>
        <v>0</v>
      </c>
      <c r="W10" s="34" t="e">
        <f>#REF!+V10</f>
        <v>#VALUE!</v>
      </c>
      <c r="X10" s="35">
        <f>R10*14</f>
        <v>0</v>
      </c>
      <c r="Y10" s="35" t="e">
        <f>W10-X10</f>
        <v>#VALUE!</v>
      </c>
      <c r="Z10" s="36" t="e">
        <f>Y10/R10</f>
        <v>#VALUE!</v>
      </c>
      <c r="AA10" s="37">
        <f>U10*2.7</f>
        <v>0</v>
      </c>
      <c r="AB10" s="4"/>
      <c r="AC10" s="4"/>
    </row>
    <row r="11" spans="1:29" ht="13.5" customHeight="1">
      <c r="A11" s="26">
        <v>13</v>
      </c>
      <c r="B11" s="27" t="s">
        <v>33</v>
      </c>
      <c r="C11" s="28" t="s">
        <v>34</v>
      </c>
      <c r="D11" s="29">
        <v>300</v>
      </c>
      <c r="E11" s="30">
        <v>68.62</v>
      </c>
      <c r="F11" s="31">
        <v>75.6</v>
      </c>
      <c r="G11" s="31">
        <v>75.6</v>
      </c>
      <c r="H11" s="31">
        <v>79.38</v>
      </c>
      <c r="I11" s="31">
        <f>ROUND(H11*1.02,2)</f>
        <v>80.97</v>
      </c>
      <c r="J11" s="31">
        <f>ROUND(H11*1.03,2)</f>
        <v>81.76</v>
      </c>
      <c r="K11" s="31">
        <f>ROUND(H11*1.05,2)</f>
        <v>83.35</v>
      </c>
      <c r="L11"/>
      <c r="M11"/>
      <c r="N11"/>
      <c r="O11"/>
      <c r="P11"/>
      <c r="Q11"/>
      <c r="R11"/>
      <c r="S11"/>
      <c r="T11"/>
      <c r="U11" s="32"/>
      <c r="V11" s="33"/>
      <c r="W11" s="34"/>
      <c r="X11" s="35"/>
      <c r="Y11" s="35"/>
      <c r="Z11" s="36"/>
      <c r="AA11" s="37"/>
      <c r="AB11" s="4"/>
      <c r="AC11" s="4"/>
    </row>
    <row r="12" spans="1:29" ht="13.5" customHeight="1">
      <c r="A12" s="26">
        <v>14</v>
      </c>
      <c r="B12" s="27" t="s">
        <v>35</v>
      </c>
      <c r="C12" s="28" t="s">
        <v>36</v>
      </c>
      <c r="D12" s="29">
        <v>300</v>
      </c>
      <c r="E12" s="30">
        <v>56.19</v>
      </c>
      <c r="F12" s="31">
        <v>61.9</v>
      </c>
      <c r="G12" s="31">
        <v>61.9</v>
      </c>
      <c r="H12" s="31">
        <v>65</v>
      </c>
      <c r="I12" s="31">
        <v>66.3</v>
      </c>
      <c r="J12" s="31">
        <v>66.95</v>
      </c>
      <c r="K12" s="31">
        <v>68.25</v>
      </c>
      <c r="L12"/>
      <c r="M12"/>
      <c r="N12"/>
      <c r="O12"/>
      <c r="P12"/>
      <c r="Q12"/>
      <c r="R12"/>
      <c r="S12"/>
      <c r="T12"/>
      <c r="U12" s="32"/>
      <c r="V12" s="33">
        <f>U12*9</f>
        <v>0</v>
      </c>
      <c r="W12" s="34" t="e">
        <f>#REF!+V12</f>
        <v>#VALUE!</v>
      </c>
      <c r="X12" s="35">
        <f>R12*14</f>
        <v>0</v>
      </c>
      <c r="Y12" s="35" t="e">
        <f>W12-X12</f>
        <v>#VALUE!</v>
      </c>
      <c r="Z12" s="36" t="e">
        <f>Y12/R12</f>
        <v>#VALUE!</v>
      </c>
      <c r="AA12" s="37">
        <f>U12*2.7</f>
        <v>0</v>
      </c>
      <c r="AB12" s="4"/>
      <c r="AC12" s="4"/>
    </row>
    <row r="13" spans="1:29" ht="13.5" customHeight="1">
      <c r="A13" s="26">
        <v>15</v>
      </c>
      <c r="B13" s="27" t="s">
        <v>37</v>
      </c>
      <c r="C13" s="28" t="s">
        <v>38</v>
      </c>
      <c r="D13" s="29">
        <v>300</v>
      </c>
      <c r="E13" s="30">
        <v>54.82</v>
      </c>
      <c r="F13" s="31">
        <v>60.4</v>
      </c>
      <c r="G13" s="31">
        <v>60.4</v>
      </c>
      <c r="H13" s="31">
        <f>ROUND(F13*1.05*(1-$T$4-$T$5),2)</f>
        <v>63.42</v>
      </c>
      <c r="I13" s="31">
        <v>64.69</v>
      </c>
      <c r="J13" s="31">
        <v>65.32</v>
      </c>
      <c r="K13" s="31">
        <v>66.59</v>
      </c>
      <c r="L13"/>
      <c r="M13"/>
      <c r="N13"/>
      <c r="O13"/>
      <c r="P13"/>
      <c r="Q13"/>
      <c r="R13"/>
      <c r="S13"/>
      <c r="T13"/>
      <c r="U13" s="32"/>
      <c r="V13" s="33"/>
      <c r="W13" s="34"/>
      <c r="X13" s="35"/>
      <c r="Y13" s="35"/>
      <c r="Z13" s="36"/>
      <c r="AA13" s="37"/>
      <c r="AB13" s="4"/>
      <c r="AC13" s="4"/>
    </row>
    <row r="14" spans="1:29" ht="13.5" customHeight="1">
      <c r="A14" s="26">
        <v>16</v>
      </c>
      <c r="B14" s="27" t="s">
        <v>39</v>
      </c>
      <c r="C14" s="28" t="s">
        <v>40</v>
      </c>
      <c r="D14" s="29">
        <v>300</v>
      </c>
      <c r="E14" s="30">
        <v>54.09</v>
      </c>
      <c r="F14" s="31">
        <v>59.6</v>
      </c>
      <c r="G14" s="31">
        <f>ROUND(F14*(1-$T$4-$T$5),2)</f>
        <v>59.6</v>
      </c>
      <c r="H14" s="31">
        <f>ROUND(F14*1.05*(1-$T$4-$T$5),2)</f>
        <v>62.58</v>
      </c>
      <c r="I14" s="31">
        <f>ROUND(H14*1.02,2)</f>
        <v>63.83</v>
      </c>
      <c r="J14" s="31">
        <f>ROUND(H14*1.03,2)</f>
        <v>64.46</v>
      </c>
      <c r="K14" s="31">
        <f>ROUND(H14*1.05,2)</f>
        <v>65.71</v>
      </c>
      <c r="L14"/>
      <c r="M14"/>
      <c r="N14"/>
      <c r="O14"/>
      <c r="P14"/>
      <c r="Q14"/>
      <c r="R14"/>
      <c r="S14"/>
      <c r="T14"/>
      <c r="U14" s="39">
        <v>2</v>
      </c>
      <c r="V14" s="40">
        <f>U14*8</f>
        <v>16</v>
      </c>
      <c r="W14" s="34" t="e">
        <f>#REF!+V14</f>
        <v>#VALUE!</v>
      </c>
      <c r="X14" s="35">
        <f>R14*14</f>
        <v>0</v>
      </c>
      <c r="Y14" s="35" t="e">
        <f>W14-X14</f>
        <v>#VALUE!</v>
      </c>
      <c r="Z14" s="36" t="e">
        <f>Y14/R14</f>
        <v>#VALUE!</v>
      </c>
      <c r="AA14" s="41">
        <f>U14*3.52</f>
        <v>7.04</v>
      </c>
      <c r="AB14" s="4"/>
      <c r="AC14" s="4"/>
    </row>
    <row r="15" spans="1:29" ht="13.5" customHeight="1">
      <c r="A15" s="26">
        <v>17</v>
      </c>
      <c r="B15" s="27" t="s">
        <v>41</v>
      </c>
      <c r="C15" s="28" t="s">
        <v>42</v>
      </c>
      <c r="D15" s="29">
        <v>400</v>
      </c>
      <c r="E15" s="30">
        <v>47.92</v>
      </c>
      <c r="F15" s="31"/>
      <c r="G15" s="31"/>
      <c r="H15" s="31"/>
      <c r="I15" s="31"/>
      <c r="J15" s="31"/>
      <c r="K15" s="31"/>
      <c r="L15"/>
      <c r="M15"/>
      <c r="N15"/>
      <c r="O15"/>
      <c r="P15"/>
      <c r="Q15"/>
      <c r="R15"/>
      <c r="S15"/>
      <c r="T15"/>
      <c r="U15" s="39"/>
      <c r="V15" s="40"/>
      <c r="W15" s="34"/>
      <c r="X15" s="35"/>
      <c r="Y15" s="35"/>
      <c r="Z15" s="36"/>
      <c r="AA15" s="41"/>
      <c r="AB15" s="4"/>
      <c r="AC15" s="4"/>
    </row>
    <row r="16" spans="1:29" ht="13.5" customHeight="1">
      <c r="A16" s="26">
        <v>18</v>
      </c>
      <c r="B16" s="27" t="s">
        <v>43</v>
      </c>
      <c r="C16" s="28" t="s">
        <v>44</v>
      </c>
      <c r="D16" s="29">
        <v>400</v>
      </c>
      <c r="E16" s="30">
        <v>47.92</v>
      </c>
      <c r="F16" s="31"/>
      <c r="G16" s="31"/>
      <c r="H16" s="31"/>
      <c r="I16" s="31"/>
      <c r="J16" s="31"/>
      <c r="K16" s="31"/>
      <c r="L16"/>
      <c r="M16"/>
      <c r="N16"/>
      <c r="O16"/>
      <c r="P16"/>
      <c r="Q16"/>
      <c r="R16"/>
      <c r="S16"/>
      <c r="T16"/>
      <c r="U16" s="39"/>
      <c r="V16" s="40"/>
      <c r="W16" s="34"/>
      <c r="X16" s="35"/>
      <c r="Y16" s="35"/>
      <c r="Z16" s="36"/>
      <c r="AA16" s="41"/>
      <c r="AB16" s="4"/>
      <c r="AC16" s="4"/>
    </row>
    <row r="17" spans="1:29" ht="13.5" customHeight="1">
      <c r="A17" s="26">
        <v>19</v>
      </c>
      <c r="B17" s="27" t="s">
        <v>45</v>
      </c>
      <c r="C17" s="28" t="s">
        <v>46</v>
      </c>
      <c r="D17" s="29">
        <v>400</v>
      </c>
      <c r="E17" s="30">
        <v>47.92</v>
      </c>
      <c r="F17" s="31"/>
      <c r="G17" s="31"/>
      <c r="H17" s="31"/>
      <c r="I17" s="31"/>
      <c r="J17" s="31"/>
      <c r="K17" s="31"/>
      <c r="L17"/>
      <c r="M17"/>
      <c r="N17"/>
      <c r="O17"/>
      <c r="P17"/>
      <c r="Q17"/>
      <c r="R17"/>
      <c r="S17"/>
      <c r="T17"/>
      <c r="U17" s="39"/>
      <c r="V17" s="40"/>
      <c r="W17" s="34"/>
      <c r="X17" s="35"/>
      <c r="Y17" s="35"/>
      <c r="Z17" s="36"/>
      <c r="AA17" s="41"/>
      <c r="AB17" s="4"/>
      <c r="AC17" s="4"/>
    </row>
    <row r="18" spans="1:29" ht="13.5" customHeight="1">
      <c r="A18" s="26">
        <v>20</v>
      </c>
      <c r="B18" s="27" t="s">
        <v>47</v>
      </c>
      <c r="C18" s="28" t="s">
        <v>48</v>
      </c>
      <c r="D18" s="29">
        <v>400</v>
      </c>
      <c r="E18" s="30">
        <v>47.92</v>
      </c>
      <c r="F18" s="31"/>
      <c r="G18" s="31"/>
      <c r="H18" s="31"/>
      <c r="I18" s="31"/>
      <c r="J18" s="31"/>
      <c r="K18" s="31"/>
      <c r="L18"/>
      <c r="M18"/>
      <c r="N18"/>
      <c r="O18"/>
      <c r="P18"/>
      <c r="Q18"/>
      <c r="R18"/>
      <c r="S18"/>
      <c r="T18"/>
      <c r="U18" s="39"/>
      <c r="V18" s="40"/>
      <c r="W18" s="34"/>
      <c r="X18" s="35"/>
      <c r="Y18" s="35"/>
      <c r="Z18" s="36"/>
      <c r="AA18" s="41"/>
      <c r="AB18" s="4"/>
      <c r="AC18" s="4"/>
    </row>
    <row r="19" spans="1:29" ht="13.5" customHeight="1">
      <c r="A19" s="26">
        <v>21</v>
      </c>
      <c r="B19" s="42" t="s">
        <v>49</v>
      </c>
      <c r="C19" s="28" t="s">
        <v>50</v>
      </c>
      <c r="D19" s="43">
        <v>440</v>
      </c>
      <c r="E19" s="30">
        <v>21.69</v>
      </c>
      <c r="F19" s="31">
        <v>23.9</v>
      </c>
      <c r="G19" s="31">
        <f>ROUND(F19*(1-$T$4-$T$5),2)</f>
        <v>23.9</v>
      </c>
      <c r="H19" s="31">
        <f>ROUND(F19*1.05*(1-$T$4-$T$5),2)</f>
        <v>25.1</v>
      </c>
      <c r="I19" s="31">
        <f>ROUND(H19*1.02,2)</f>
        <v>25.6</v>
      </c>
      <c r="J19" s="31">
        <f>ROUND(H19*1.03,2)</f>
        <v>25.85</v>
      </c>
      <c r="K19" s="31">
        <f>ROUND(H19*1.05,2)</f>
        <v>26.36</v>
      </c>
      <c r="L19"/>
      <c r="M19"/>
      <c r="N19"/>
      <c r="O19"/>
      <c r="P19"/>
      <c r="Q19"/>
      <c r="R19"/>
      <c r="S19"/>
      <c r="T19"/>
      <c r="U19" s="39"/>
      <c r="V19" s="40">
        <f>U19*8</f>
        <v>0</v>
      </c>
      <c r="W19" s="34" t="e">
        <f>#REF!+V19</f>
        <v>#VALUE!</v>
      </c>
      <c r="X19" s="35">
        <f>R19*14</f>
        <v>0</v>
      </c>
      <c r="Y19" s="35" t="e">
        <f>W19-X19</f>
        <v>#VALUE!</v>
      </c>
      <c r="Z19" s="36" t="e">
        <f>Y19/R19</f>
        <v>#VALUE!</v>
      </c>
      <c r="AA19" s="41">
        <f>U19*3.52</f>
        <v>0</v>
      </c>
      <c r="AB19" s="4"/>
      <c r="AC19" s="4"/>
    </row>
    <row r="20" spans="1:29" ht="13.5" customHeight="1">
      <c r="A20" s="26">
        <v>22</v>
      </c>
      <c r="B20" s="42" t="s">
        <v>51</v>
      </c>
      <c r="C20" s="28" t="s">
        <v>52</v>
      </c>
      <c r="D20" s="43">
        <v>440</v>
      </c>
      <c r="E20" s="30">
        <v>21.69</v>
      </c>
      <c r="F20" s="31">
        <v>23.9</v>
      </c>
      <c r="G20" s="31">
        <f>ROUND(F20*(1-$T$4-$T$5),2)</f>
        <v>23.9</v>
      </c>
      <c r="H20" s="31">
        <f>ROUND(F20*1.05*(1-$T$4-$T$5),2)</f>
        <v>25.1</v>
      </c>
      <c r="I20" s="31">
        <f>ROUND(H20*1.02,2)</f>
        <v>25.6</v>
      </c>
      <c r="J20" s="31">
        <f>ROUND(H20*1.03,2)</f>
        <v>25.85</v>
      </c>
      <c r="K20" s="31">
        <f>ROUND(H20*1.05,2)</f>
        <v>26.36</v>
      </c>
      <c r="L20"/>
      <c r="M20"/>
      <c r="N20"/>
      <c r="O20"/>
      <c r="P20"/>
      <c r="Q20"/>
      <c r="R20"/>
      <c r="S20"/>
      <c r="T20"/>
      <c r="U20" s="39"/>
      <c r="V20" s="40">
        <f>U20*8</f>
        <v>0</v>
      </c>
      <c r="W20" s="34" t="e">
        <f>#REF!+V20</f>
        <v>#VALUE!</v>
      </c>
      <c r="X20" s="35">
        <f>R20*14</f>
        <v>0</v>
      </c>
      <c r="Y20" s="35" t="e">
        <f>W20-X20</f>
        <v>#VALUE!</v>
      </c>
      <c r="Z20" s="36" t="e">
        <f>Y20/R20</f>
        <v>#VALUE!</v>
      </c>
      <c r="AA20" s="41">
        <f>U20*3.52</f>
        <v>0</v>
      </c>
      <c r="AB20" s="4"/>
      <c r="AC20" s="4"/>
    </row>
    <row r="21" spans="1:29" ht="13.5" customHeight="1">
      <c r="A21" s="26">
        <v>23</v>
      </c>
      <c r="B21" s="42" t="s">
        <v>53</v>
      </c>
      <c r="C21" s="28" t="s">
        <v>54</v>
      </c>
      <c r="D21" s="43">
        <v>440</v>
      </c>
      <c r="E21" s="30">
        <v>21.69</v>
      </c>
      <c r="F21" s="31">
        <v>23.9</v>
      </c>
      <c r="G21" s="31">
        <f>ROUND(F21*(1-$T$4-$T$5),2)</f>
        <v>23.9</v>
      </c>
      <c r="H21" s="31">
        <f>ROUND(F21*1.05*(1-$T$4-$T$5),2)</f>
        <v>25.1</v>
      </c>
      <c r="I21" s="31">
        <f>ROUND(H21*1.02,2)</f>
        <v>25.6</v>
      </c>
      <c r="J21" s="31">
        <f>ROUND(H21*1.03,2)</f>
        <v>25.85</v>
      </c>
      <c r="K21" s="31">
        <f>ROUND(H21*1.05,2)</f>
        <v>26.36</v>
      </c>
      <c r="L21"/>
      <c r="M21"/>
      <c r="N21"/>
      <c r="O21"/>
      <c r="P21"/>
      <c r="Q21"/>
      <c r="R21"/>
      <c r="S21"/>
      <c r="T21"/>
      <c r="U21" s="39">
        <v>3</v>
      </c>
      <c r="V21" s="40">
        <f>U21*8</f>
        <v>24</v>
      </c>
      <c r="W21" s="34" t="e">
        <f>#REF!+V21</f>
        <v>#VALUE!</v>
      </c>
      <c r="X21" s="35">
        <f>R21*14</f>
        <v>0</v>
      </c>
      <c r="Y21" s="35" t="e">
        <f>W21-X21</f>
        <v>#VALUE!</v>
      </c>
      <c r="Z21" s="36" t="e">
        <f>Y21/R21</f>
        <v>#VALUE!</v>
      </c>
      <c r="AA21" s="41">
        <f>U21*3.52</f>
        <v>10.56</v>
      </c>
      <c r="AB21" s="4"/>
      <c r="AC21" s="4"/>
    </row>
    <row r="22" spans="1:29" ht="13.5" customHeight="1">
      <c r="A22" s="26">
        <v>24</v>
      </c>
      <c r="B22" s="42" t="s">
        <v>55</v>
      </c>
      <c r="C22" s="28" t="s">
        <v>56</v>
      </c>
      <c r="D22" s="43">
        <v>440</v>
      </c>
      <c r="E22" s="30">
        <v>21.69</v>
      </c>
      <c r="F22" s="31">
        <v>23.9</v>
      </c>
      <c r="G22" s="31">
        <f>ROUND(F22*(1-$T$4-$T$5),2)</f>
        <v>23.9</v>
      </c>
      <c r="H22" s="31">
        <f>ROUND(F22*1.05*(1-$T$4-$T$5),2)</f>
        <v>25.1</v>
      </c>
      <c r="I22" s="31">
        <f>ROUND(H22*1.02,2)</f>
        <v>25.6</v>
      </c>
      <c r="J22" s="31">
        <f>ROUND(H22*1.03,2)</f>
        <v>25.85</v>
      </c>
      <c r="K22" s="31">
        <f>ROUND(H22*1.05,2)</f>
        <v>26.36</v>
      </c>
      <c r="L22"/>
      <c r="M22"/>
      <c r="N22"/>
      <c r="O22"/>
      <c r="P22"/>
      <c r="Q22"/>
      <c r="R22"/>
      <c r="S22"/>
      <c r="T22"/>
      <c r="U22" s="39">
        <v>20</v>
      </c>
      <c r="V22" s="40">
        <f>U22*8</f>
        <v>160</v>
      </c>
      <c r="W22" s="34" t="e">
        <f>#REF!+V22</f>
        <v>#VALUE!</v>
      </c>
      <c r="X22" s="35">
        <f>R22*14</f>
        <v>0</v>
      </c>
      <c r="Y22" s="35" t="e">
        <f>W22-X22</f>
        <v>#VALUE!</v>
      </c>
      <c r="Z22" s="36" t="e">
        <f>Y22/R22</f>
        <v>#VALUE!</v>
      </c>
      <c r="AA22" s="41">
        <f>U22*3.2</f>
        <v>64</v>
      </c>
      <c r="AB22" s="4"/>
      <c r="AC22" s="4"/>
    </row>
    <row r="23" spans="1:29" ht="13.5" customHeight="1">
      <c r="A23" s="26">
        <v>25</v>
      </c>
      <c r="B23" s="42" t="s">
        <v>57</v>
      </c>
      <c r="C23" s="28" t="s">
        <v>42</v>
      </c>
      <c r="D23" s="43">
        <v>400</v>
      </c>
      <c r="E23" s="30">
        <v>26.05</v>
      </c>
      <c r="F23" s="31">
        <v>28.7</v>
      </c>
      <c r="G23" s="31">
        <f>ROUND(F23*(1-$T$4-$T$5),2)</f>
        <v>28.7</v>
      </c>
      <c r="H23" s="31">
        <f>ROUND(F23*1.05*(1-$T$4-$T$5),2)</f>
        <v>30.14</v>
      </c>
      <c r="I23" s="31">
        <f>ROUND(H23*1.02,2)</f>
        <v>30.74</v>
      </c>
      <c r="J23" s="31">
        <f>ROUND(H23*1.03,2)</f>
        <v>31.04</v>
      </c>
      <c r="K23" s="31">
        <f>ROUND(H23*1.05,2)</f>
        <v>31.65</v>
      </c>
      <c r="L23"/>
      <c r="M23"/>
      <c r="N23"/>
      <c r="O23"/>
      <c r="P23"/>
      <c r="Q23"/>
      <c r="R23"/>
      <c r="S23"/>
      <c r="T23"/>
      <c r="U23" s="39">
        <v>12</v>
      </c>
      <c r="V23" s="40">
        <f>U23*8</f>
        <v>96</v>
      </c>
      <c r="W23" s="34" t="e">
        <f>#REF!+V23</f>
        <v>#VALUE!</v>
      </c>
      <c r="X23" s="35">
        <f>R23*14</f>
        <v>0</v>
      </c>
      <c r="Y23" s="35" t="e">
        <f>W23-X23</f>
        <v>#VALUE!</v>
      </c>
      <c r="Z23" s="36" t="e">
        <f>Y23/R23</f>
        <v>#VALUE!</v>
      </c>
      <c r="AA23" s="41">
        <f>U23*3.2</f>
        <v>38.400000000000006</v>
      </c>
      <c r="AB23" s="4"/>
      <c r="AC23" s="4"/>
    </row>
    <row r="24" spans="1:29" ht="13.5" customHeight="1">
      <c r="A24" s="26">
        <v>26</v>
      </c>
      <c r="B24" s="42" t="s">
        <v>58</v>
      </c>
      <c r="C24" s="28" t="s">
        <v>44</v>
      </c>
      <c r="D24" s="43">
        <v>400</v>
      </c>
      <c r="E24" s="30">
        <v>26.05</v>
      </c>
      <c r="F24" s="31">
        <v>28.7</v>
      </c>
      <c r="G24" s="31">
        <f>ROUND(F24*(1-$T$4-$T$5),2)</f>
        <v>28.7</v>
      </c>
      <c r="H24" s="31">
        <f>ROUND(F24*1.05*(1-$T$4-$T$5),2)</f>
        <v>30.14</v>
      </c>
      <c r="I24" s="31">
        <f>ROUND(H24*1.02,2)</f>
        <v>30.74</v>
      </c>
      <c r="J24" s="31">
        <f>ROUND(H24*1.03,2)</f>
        <v>31.04</v>
      </c>
      <c r="K24" s="31">
        <f>ROUND(H24*1.05,2)</f>
        <v>31.65</v>
      </c>
      <c r="L24"/>
      <c r="M24"/>
      <c r="N24"/>
      <c r="O24"/>
      <c r="P24"/>
      <c r="Q24"/>
      <c r="R24"/>
      <c r="S24"/>
      <c r="T24"/>
      <c r="U24" s="39"/>
      <c r="V24" s="40">
        <f>U24*8</f>
        <v>0</v>
      </c>
      <c r="W24" s="34" t="e">
        <f>#REF!+V24</f>
        <v>#VALUE!</v>
      </c>
      <c r="X24" s="35">
        <f>R24*14</f>
        <v>0</v>
      </c>
      <c r="Y24" s="35" t="e">
        <f>W24-X24</f>
        <v>#VALUE!</v>
      </c>
      <c r="Z24" s="36" t="e">
        <f>Y24/R24</f>
        <v>#VALUE!</v>
      </c>
      <c r="AA24" s="41">
        <f>U24*3.2</f>
        <v>0</v>
      </c>
      <c r="AB24" s="4"/>
      <c r="AC24" s="4"/>
    </row>
    <row r="25" spans="1:29" ht="13.5" customHeight="1">
      <c r="A25" s="26">
        <v>27</v>
      </c>
      <c r="B25" s="42" t="s">
        <v>59</v>
      </c>
      <c r="C25" s="28" t="s">
        <v>46</v>
      </c>
      <c r="D25" s="43">
        <v>400</v>
      </c>
      <c r="E25" s="30">
        <v>27.95</v>
      </c>
      <c r="F25" s="31">
        <v>28.7</v>
      </c>
      <c r="G25" s="31">
        <f>ROUND(F25*(1-$T$4-$T$5),2)</f>
        <v>28.7</v>
      </c>
      <c r="H25" s="31">
        <f>ROUND(F25*1.05*(1-$T$4-$T$5),2)</f>
        <v>30.14</v>
      </c>
      <c r="I25" s="31">
        <f>ROUND(H25*1.02,2)</f>
        <v>30.74</v>
      </c>
      <c r="J25" s="31">
        <f>ROUND(H25*1.03,2)</f>
        <v>31.04</v>
      </c>
      <c r="K25" s="31">
        <f>ROUND(H25*1.05,2)</f>
        <v>31.65</v>
      </c>
      <c r="L25"/>
      <c r="M25"/>
      <c r="N25"/>
      <c r="O25"/>
      <c r="P25"/>
      <c r="Q25"/>
      <c r="R25"/>
      <c r="S25"/>
      <c r="T25"/>
      <c r="U25" s="39">
        <v>5</v>
      </c>
      <c r="V25" s="40">
        <f>U25*8</f>
        <v>40</v>
      </c>
      <c r="W25" s="34" t="e">
        <f>#REF!+V25</f>
        <v>#VALUE!</v>
      </c>
      <c r="X25" s="35">
        <f>R25*14</f>
        <v>0</v>
      </c>
      <c r="Y25" s="35" t="e">
        <f>W25-X25</f>
        <v>#VALUE!</v>
      </c>
      <c r="Z25" s="36" t="e">
        <f>Y25/R25</f>
        <v>#VALUE!</v>
      </c>
      <c r="AA25" s="41">
        <f>U25*3.2</f>
        <v>16</v>
      </c>
      <c r="AB25" s="4"/>
      <c r="AC25" s="4"/>
    </row>
    <row r="26" spans="1:29" ht="13.5" customHeight="1">
      <c r="A26" s="26">
        <v>28</v>
      </c>
      <c r="B26" s="42" t="s">
        <v>60</v>
      </c>
      <c r="C26" s="28" t="s">
        <v>48</v>
      </c>
      <c r="D26" s="43">
        <v>400</v>
      </c>
      <c r="E26" s="30">
        <v>27.95</v>
      </c>
      <c r="F26" s="31">
        <v>28.7</v>
      </c>
      <c r="G26" s="31">
        <f>ROUND(F26*(1-$T$4-$T$5),2)</f>
        <v>28.7</v>
      </c>
      <c r="H26" s="31">
        <f>ROUND(F26*1.05*(1-$T$4-$T$5),2)</f>
        <v>30.14</v>
      </c>
      <c r="I26" s="31">
        <f>ROUND(H26*1.02,2)</f>
        <v>30.74</v>
      </c>
      <c r="J26" s="31">
        <f>ROUND(H26*1.03,2)</f>
        <v>31.04</v>
      </c>
      <c r="K26" s="31">
        <f>ROUND(H26*1.05,2)</f>
        <v>31.65</v>
      </c>
      <c r="L26"/>
      <c r="M26"/>
      <c r="N26"/>
      <c r="O26"/>
      <c r="P26"/>
      <c r="Q26"/>
      <c r="R26"/>
      <c r="S26"/>
      <c r="T26"/>
      <c r="U26" s="39"/>
      <c r="V26" s="40">
        <f>U26*12</f>
        <v>0</v>
      </c>
      <c r="W26" s="34" t="e">
        <f>#REF!+V26</f>
        <v>#VALUE!</v>
      </c>
      <c r="X26" s="35">
        <f>R26*14</f>
        <v>0</v>
      </c>
      <c r="Y26" s="35" t="e">
        <f>W26-X26</f>
        <v>#VALUE!</v>
      </c>
      <c r="Z26" s="36" t="e">
        <f>Y26/R26</f>
        <v>#VALUE!</v>
      </c>
      <c r="AA26" s="44">
        <f>U26*3.36</f>
        <v>0</v>
      </c>
      <c r="AB26" s="4"/>
      <c r="AC26" s="4"/>
    </row>
    <row r="27" spans="1:29" ht="13.5" customHeight="1">
      <c r="A27" s="26">
        <v>29</v>
      </c>
      <c r="B27" s="42" t="s">
        <v>57</v>
      </c>
      <c r="C27" s="28" t="s">
        <v>61</v>
      </c>
      <c r="D27" s="43">
        <v>280</v>
      </c>
      <c r="E27" s="30">
        <v>22</v>
      </c>
      <c r="F27" s="31">
        <v>22.6</v>
      </c>
      <c r="G27" s="31">
        <f>ROUND(F27*(1-$T$4-$T$5),2)</f>
        <v>22.6</v>
      </c>
      <c r="H27" s="31">
        <f>ROUND(F27*1.05*(1-$T$4-$T$5),2)</f>
        <v>23.73</v>
      </c>
      <c r="I27" s="31">
        <f>ROUND(H27*1.02,2)</f>
        <v>24.2</v>
      </c>
      <c r="J27" s="31">
        <f>ROUND(H27*1.03,2)</f>
        <v>24.44</v>
      </c>
      <c r="K27" s="31">
        <f>ROUND(H27*1.05,2)</f>
        <v>24.92</v>
      </c>
      <c r="L27"/>
      <c r="M27"/>
      <c r="N27"/>
      <c r="O27"/>
      <c r="P27"/>
      <c r="Q27"/>
      <c r="R27"/>
      <c r="S27"/>
      <c r="T27"/>
      <c r="U27" s="39"/>
      <c r="V27" s="40">
        <f>U27*12</f>
        <v>0</v>
      </c>
      <c r="W27" s="34" t="e">
        <f>#REF!+V27</f>
        <v>#VALUE!</v>
      </c>
      <c r="X27" s="35">
        <f>R27*14</f>
        <v>0</v>
      </c>
      <c r="Y27" s="35" t="e">
        <f>W27-X27</f>
        <v>#VALUE!</v>
      </c>
      <c r="Z27" s="36" t="e">
        <f>Y27/R27</f>
        <v>#VALUE!</v>
      </c>
      <c r="AA27" s="44">
        <f>U27*3.36</f>
        <v>0</v>
      </c>
      <c r="AB27" s="4"/>
      <c r="AC27" s="4"/>
    </row>
    <row r="28" spans="1:29" ht="13.5" customHeight="1">
      <c r="A28" s="26">
        <v>30</v>
      </c>
      <c r="B28" s="42" t="s">
        <v>58</v>
      </c>
      <c r="C28" s="28" t="s">
        <v>62</v>
      </c>
      <c r="D28" s="43">
        <v>280</v>
      </c>
      <c r="E28" s="30">
        <v>22</v>
      </c>
      <c r="F28" s="31">
        <v>22.6</v>
      </c>
      <c r="G28" s="31">
        <f>ROUND(F28*(1-$T$4-$T$5),2)</f>
        <v>22.6</v>
      </c>
      <c r="H28" s="31">
        <f>ROUND(F28*1.05*(1-$T$4-$T$5),2)</f>
        <v>23.73</v>
      </c>
      <c r="I28" s="31">
        <f>ROUND(H28*1.02,2)</f>
        <v>24.2</v>
      </c>
      <c r="J28" s="31">
        <f>ROUND(H28*1.03,2)</f>
        <v>24.44</v>
      </c>
      <c r="K28" s="31">
        <f>ROUND(H28*1.05,2)</f>
        <v>24.92</v>
      </c>
      <c r="L28"/>
      <c r="M28"/>
      <c r="N28"/>
      <c r="O28"/>
      <c r="P28"/>
      <c r="Q28"/>
      <c r="R28"/>
      <c r="S28"/>
      <c r="T28"/>
      <c r="U28" s="39"/>
      <c r="V28" s="40">
        <f>U28*12</f>
        <v>0</v>
      </c>
      <c r="W28" s="34" t="e">
        <f>#REF!+V28</f>
        <v>#VALUE!</v>
      </c>
      <c r="X28" s="35">
        <f>R28*14</f>
        <v>0</v>
      </c>
      <c r="Y28" s="35" t="e">
        <f>W28-X28</f>
        <v>#VALUE!</v>
      </c>
      <c r="Z28" s="36" t="e">
        <f>Y28/R28</f>
        <v>#VALUE!</v>
      </c>
      <c r="AA28" s="44">
        <f>U28*3.36</f>
        <v>0</v>
      </c>
      <c r="AB28" s="4"/>
      <c r="AC28" s="4"/>
    </row>
    <row r="29" spans="1:29" ht="13.5" customHeight="1">
      <c r="A29" s="26">
        <v>31</v>
      </c>
      <c r="B29" s="42" t="s">
        <v>63</v>
      </c>
      <c r="C29" s="45" t="s">
        <v>64</v>
      </c>
      <c r="D29" s="43">
        <v>800</v>
      </c>
      <c r="E29" s="30">
        <v>13.44</v>
      </c>
      <c r="F29" s="31">
        <v>13.2</v>
      </c>
      <c r="G29" s="31">
        <f>ROUND(F29*(1-$T$4-$T$5),2)</f>
        <v>13.2</v>
      </c>
      <c r="H29" s="31">
        <f>ROUND(F29*1.05*(1-$T$4-$T$5),2)</f>
        <v>13.86</v>
      </c>
      <c r="I29" s="31">
        <f>ROUND(H29*1.02,2)</f>
        <v>14.14</v>
      </c>
      <c r="J29" s="31">
        <f>ROUND(H29*1.03,2)</f>
        <v>14.28</v>
      </c>
      <c r="K29" s="31">
        <f>ROUND(H29*1.05,2)</f>
        <v>14.55</v>
      </c>
      <c r="L29"/>
      <c r="M29"/>
      <c r="N29"/>
      <c r="O29"/>
      <c r="P29"/>
      <c r="Q29"/>
      <c r="R29"/>
      <c r="S29"/>
      <c r="T29"/>
      <c r="U29" s="39"/>
      <c r="V29" s="40">
        <f>U29*12</f>
        <v>0</v>
      </c>
      <c r="W29" s="34" t="e">
        <f>#REF!+V29</f>
        <v>#VALUE!</v>
      </c>
      <c r="X29" s="35">
        <f>R29*14</f>
        <v>0</v>
      </c>
      <c r="Y29" s="35" t="e">
        <f>W29-X29</f>
        <v>#VALUE!</v>
      </c>
      <c r="Z29" s="36" t="e">
        <f>Y29/R29</f>
        <v>#VALUE!</v>
      </c>
      <c r="AA29" s="44">
        <f>U29*3.36</f>
        <v>0</v>
      </c>
      <c r="AB29" s="4"/>
      <c r="AC29" s="4"/>
    </row>
    <row r="30" spans="1:29" ht="13.5" customHeight="1">
      <c r="A30" s="26">
        <v>32</v>
      </c>
      <c r="B30" s="42" t="s">
        <v>65</v>
      </c>
      <c r="C30" s="45" t="s">
        <v>66</v>
      </c>
      <c r="D30" s="43">
        <v>800</v>
      </c>
      <c r="E30" s="30">
        <v>25.51</v>
      </c>
      <c r="F30" s="46">
        <v>23.9</v>
      </c>
      <c r="G30" s="31">
        <f>ROUND(F30*(1-$T$4-$T$5),2)</f>
        <v>23.9</v>
      </c>
      <c r="H30" s="31">
        <f>ROUND(F30*1.05*(1-$T$4-$T$5),2)</f>
        <v>25.1</v>
      </c>
      <c r="I30" s="31">
        <f>ROUND(H30*1.02,2)</f>
        <v>25.6</v>
      </c>
      <c r="J30" s="31">
        <f>ROUND(H30*1.03,2)</f>
        <v>25.85</v>
      </c>
      <c r="K30" s="31">
        <f>ROUND(H30*1.05,2)</f>
        <v>26.36</v>
      </c>
      <c r="L30"/>
      <c r="M30"/>
      <c r="N30"/>
      <c r="O30"/>
      <c r="P30"/>
      <c r="Q30"/>
      <c r="R30"/>
      <c r="S30"/>
      <c r="T30"/>
      <c r="U30" s="39">
        <v>15</v>
      </c>
      <c r="V30" s="40">
        <f>U30*8</f>
        <v>120</v>
      </c>
      <c r="W30" s="34" t="e">
        <f>#REF!+V30</f>
        <v>#VALUE!</v>
      </c>
      <c r="X30" s="35">
        <f>R30*14</f>
        <v>0</v>
      </c>
      <c r="Y30" s="35" t="e">
        <f>W30-X30</f>
        <v>#VALUE!</v>
      </c>
      <c r="Z30" s="36" t="e">
        <f>Y30/R30</f>
        <v>#VALUE!</v>
      </c>
      <c r="AA30" s="41">
        <f>U30*6.4</f>
        <v>96</v>
      </c>
      <c r="AB30" s="4"/>
      <c r="AC30" s="4"/>
    </row>
    <row r="31" spans="1:29" ht="13.5" customHeight="1">
      <c r="A31" s="26">
        <v>33</v>
      </c>
      <c r="B31" s="42" t="s">
        <v>67</v>
      </c>
      <c r="C31" s="45" t="s">
        <v>68</v>
      </c>
      <c r="D31" s="43">
        <v>700</v>
      </c>
      <c r="E31" s="30">
        <v>12.61</v>
      </c>
      <c r="F31" s="31">
        <v>12.95</v>
      </c>
      <c r="G31" s="31">
        <f>ROUND(F31*(1-$T$4-$T$5),2)</f>
        <v>12.95</v>
      </c>
      <c r="H31" s="31">
        <f>ROUND(F31*1.05*(1-$T$4-$T$5),2)</f>
        <v>13.6</v>
      </c>
      <c r="I31" s="31">
        <f>ROUND(H31*1.02,2)</f>
        <v>13.87</v>
      </c>
      <c r="J31" s="31">
        <f>ROUND(H31*1.03,2)</f>
        <v>14.01</v>
      </c>
      <c r="K31" s="31">
        <f>ROUND(H31*1.05,2)</f>
        <v>14.28</v>
      </c>
      <c r="L31"/>
      <c r="M31"/>
      <c r="N31"/>
      <c r="O31"/>
      <c r="P31"/>
      <c r="Q31"/>
      <c r="R31"/>
      <c r="S31"/>
      <c r="T31"/>
      <c r="U31" s="39"/>
      <c r="V31" s="40">
        <f>U31*8</f>
        <v>0</v>
      </c>
      <c r="W31" s="34" t="e">
        <f>#REF!+V31</f>
        <v>#VALUE!</v>
      </c>
      <c r="X31" s="35">
        <f>R31*14</f>
        <v>0</v>
      </c>
      <c r="Y31" s="35" t="e">
        <f>W31-X31</f>
        <v>#VALUE!</v>
      </c>
      <c r="Z31" s="36" t="e">
        <f>Y31/R31</f>
        <v>#VALUE!</v>
      </c>
      <c r="AA31" s="41">
        <f>U31*6.4</f>
        <v>0</v>
      </c>
      <c r="AB31" s="4"/>
      <c r="AC31" s="4"/>
    </row>
    <row r="32" spans="1:29" ht="13.5" customHeight="1">
      <c r="A32" s="26">
        <v>34</v>
      </c>
      <c r="B32" s="42" t="s">
        <v>69</v>
      </c>
      <c r="C32" s="45" t="s">
        <v>70</v>
      </c>
      <c r="D32" s="43">
        <v>800</v>
      </c>
      <c r="E32" s="30">
        <v>13.74</v>
      </c>
      <c r="F32" s="31">
        <v>14.1</v>
      </c>
      <c r="G32" s="31">
        <f>ROUND(F32*(1-$T$4-$T$5),2)</f>
        <v>14.1</v>
      </c>
      <c r="H32" s="31">
        <f>ROUND(F32*1.05*(1-$T$4-$T$5),2)</f>
        <v>14.81</v>
      </c>
      <c r="I32" s="31">
        <f>ROUND(H32*1.02,2)</f>
        <v>15.11</v>
      </c>
      <c r="J32" s="31">
        <f>ROUND(H32*1.03,2)</f>
        <v>15.25</v>
      </c>
      <c r="K32" s="31">
        <f>ROUND(H32*1.05,2)</f>
        <v>15.55</v>
      </c>
      <c r="L32"/>
      <c r="M32"/>
      <c r="N32"/>
      <c r="O32"/>
      <c r="P32"/>
      <c r="Q32"/>
      <c r="R32"/>
      <c r="S32"/>
      <c r="T32"/>
      <c r="U32" s="39">
        <v>5</v>
      </c>
      <c r="V32" s="40">
        <f>U32*8</f>
        <v>40</v>
      </c>
      <c r="W32" s="34" t="e">
        <f>#REF!+V32</f>
        <v>#VALUE!</v>
      </c>
      <c r="X32" s="35">
        <f>R32*14</f>
        <v>0</v>
      </c>
      <c r="Y32" s="35" t="e">
        <f>W32-X32</f>
        <v>#VALUE!</v>
      </c>
      <c r="Z32" s="36" t="e">
        <f>Y32/R32</f>
        <v>#VALUE!</v>
      </c>
      <c r="AA32" s="41">
        <f>U32*5.6</f>
        <v>28</v>
      </c>
      <c r="AB32" s="4"/>
      <c r="AC32" s="4"/>
    </row>
    <row r="33" spans="1:29" ht="13.5" customHeight="1">
      <c r="A33" s="26">
        <v>35</v>
      </c>
      <c r="B33" s="42" t="s">
        <v>71</v>
      </c>
      <c r="C33" s="45" t="s">
        <v>72</v>
      </c>
      <c r="D33" s="43">
        <v>800</v>
      </c>
      <c r="E33" s="30">
        <v>28.82</v>
      </c>
      <c r="F33" s="31">
        <v>29.6</v>
      </c>
      <c r="G33" s="31">
        <f>ROUND(F33*(1-$T$4-$T$5),2)</f>
        <v>29.6</v>
      </c>
      <c r="H33" s="31">
        <f>ROUND(F33*1.05*(1-$T$4-$T$5),2)</f>
        <v>31.08</v>
      </c>
      <c r="I33" s="31">
        <f>ROUND(H33*1.02,2)</f>
        <v>31.7</v>
      </c>
      <c r="J33" s="31">
        <f>ROUND(H33*1.03,2)</f>
        <v>32.01</v>
      </c>
      <c r="K33" s="31">
        <f>ROUND(H33*1.05,2)</f>
        <v>32.63</v>
      </c>
      <c r="L33"/>
      <c r="M33"/>
      <c r="N33"/>
      <c r="O33"/>
      <c r="P33"/>
      <c r="Q33"/>
      <c r="R33"/>
      <c r="S33"/>
      <c r="T33"/>
      <c r="U33" s="39"/>
      <c r="V33" s="40">
        <f>U33*8</f>
        <v>0</v>
      </c>
      <c r="W33" s="34" t="e">
        <f>#REF!+V33</f>
        <v>#VALUE!</v>
      </c>
      <c r="X33" s="35">
        <f>R33*14</f>
        <v>0</v>
      </c>
      <c r="Y33" s="35" t="e">
        <f>W33-X33</f>
        <v>#VALUE!</v>
      </c>
      <c r="Z33" s="36" t="e">
        <f>Y33/R33</f>
        <v>#VALUE!</v>
      </c>
      <c r="AA33" s="41">
        <f>U33*6.4</f>
        <v>0</v>
      </c>
      <c r="AB33" s="4"/>
      <c r="AC33" s="4"/>
    </row>
    <row r="34" spans="1:29" ht="13.5" customHeight="1">
      <c r="A34" s="26">
        <v>36</v>
      </c>
      <c r="B34" s="42" t="s">
        <v>73</v>
      </c>
      <c r="C34" s="45" t="s">
        <v>74</v>
      </c>
      <c r="D34" s="43">
        <v>800</v>
      </c>
      <c r="E34" s="30">
        <v>33.59</v>
      </c>
      <c r="F34" s="31">
        <v>34.5</v>
      </c>
      <c r="G34" s="31">
        <f>ROUND(F34*(1-$T$4-$T$5),2)</f>
        <v>34.5</v>
      </c>
      <c r="H34" s="31">
        <f>ROUND(F34*1.05*(1-$T$4-$T$5),2)</f>
        <v>36.23</v>
      </c>
      <c r="I34" s="31">
        <f>ROUND(H34*1.02,2)</f>
        <v>36.95</v>
      </c>
      <c r="J34" s="31">
        <f>ROUND(H34*1.03,2)</f>
        <v>37.32</v>
      </c>
      <c r="K34" s="31">
        <f>ROUND(H34*1.05,2)</f>
        <v>38.04</v>
      </c>
      <c r="L34"/>
      <c r="M34"/>
      <c r="N34"/>
      <c r="O34"/>
      <c r="P34"/>
      <c r="Q34"/>
      <c r="R34"/>
      <c r="S34"/>
      <c r="T34"/>
      <c r="U34" s="39"/>
      <c r="V34" s="40"/>
      <c r="W34" s="34"/>
      <c r="X34" s="35"/>
      <c r="Y34" s="35"/>
      <c r="Z34" s="36"/>
      <c r="AA34" s="41"/>
      <c r="AB34" s="4"/>
      <c r="AC34" s="4"/>
    </row>
    <row r="35" spans="1:29" ht="13.5" customHeight="1">
      <c r="A35" s="26">
        <v>37</v>
      </c>
      <c r="B35" s="42" t="s">
        <v>75</v>
      </c>
      <c r="C35" s="45" t="s">
        <v>76</v>
      </c>
      <c r="D35" s="43">
        <v>800</v>
      </c>
      <c r="E35" s="30">
        <v>21.03</v>
      </c>
      <c r="F35" s="46">
        <v>19.7</v>
      </c>
      <c r="G35" s="31">
        <f>ROUND(F35*(1-$T$4-$T$5),2)</f>
        <v>19.7</v>
      </c>
      <c r="H35" s="31">
        <f>ROUND(F35*1.05*(1-$T$4-$T$5),2)</f>
        <v>20.69</v>
      </c>
      <c r="I35" s="31">
        <f>ROUND(H35*1.02,2)</f>
        <v>21.1</v>
      </c>
      <c r="J35" s="31">
        <f>ROUND(H35*1.03,2)</f>
        <v>21.31</v>
      </c>
      <c r="K35" s="31">
        <f>ROUND(H35*1.05,2)</f>
        <v>21.72</v>
      </c>
      <c r="L35"/>
      <c r="M35"/>
      <c r="N35"/>
      <c r="O35"/>
      <c r="P35"/>
      <c r="Q35"/>
      <c r="R35"/>
      <c r="S35"/>
      <c r="T35"/>
      <c r="U35" s="39">
        <v>32</v>
      </c>
      <c r="V35" s="40">
        <f>U35*8</f>
        <v>256</v>
      </c>
      <c r="W35" s="34" t="e">
        <f>#REF!+V35</f>
        <v>#VALUE!</v>
      </c>
      <c r="X35" s="35">
        <f>R35*14</f>
        <v>0</v>
      </c>
      <c r="Y35" s="35" t="e">
        <f>W35-X35</f>
        <v>#VALUE!</v>
      </c>
      <c r="Z35" s="36" t="e">
        <f>Y35/R35</f>
        <v>#VALUE!</v>
      </c>
      <c r="AA35" s="41">
        <f>U35*6.4</f>
        <v>204.8</v>
      </c>
      <c r="AB35" s="4"/>
      <c r="AC35" s="4"/>
    </row>
    <row r="36" spans="1:29" ht="13.5" customHeight="1">
      <c r="A36" s="26">
        <v>38</v>
      </c>
      <c r="B36" s="42" t="s">
        <v>77</v>
      </c>
      <c r="C36" s="45" t="s">
        <v>78</v>
      </c>
      <c r="D36" s="43">
        <v>800</v>
      </c>
      <c r="E36" s="30">
        <v>26.87</v>
      </c>
      <c r="F36" s="31">
        <v>24.8</v>
      </c>
      <c r="G36" s="31">
        <f>ROUND(F36*(1-$T$4-$T$5),2)</f>
        <v>24.8</v>
      </c>
      <c r="H36" s="31">
        <f>ROUND(F36*1.05*(1-$T$4-$T$5),2)</f>
        <v>26.04</v>
      </c>
      <c r="I36" s="31">
        <f>ROUND(H36*1.02,2)</f>
        <v>26.56</v>
      </c>
      <c r="J36" s="31">
        <f>ROUND(H36*1.03,2)</f>
        <v>26.82</v>
      </c>
      <c r="K36" s="31">
        <f>ROUND(H36*1.05,2)</f>
        <v>27.34</v>
      </c>
      <c r="L36"/>
      <c r="M36"/>
      <c r="N36"/>
      <c r="O36"/>
      <c r="P36"/>
      <c r="Q36"/>
      <c r="R36"/>
      <c r="S36"/>
      <c r="T36"/>
      <c r="U36" s="39">
        <v>10</v>
      </c>
      <c r="V36" s="40">
        <f>U36*8</f>
        <v>80</v>
      </c>
      <c r="W36" s="34" t="e">
        <f>#REF!+V36</f>
        <v>#VALUE!</v>
      </c>
      <c r="X36" s="35">
        <f>R36*14</f>
        <v>0</v>
      </c>
      <c r="Y36" s="35" t="e">
        <f>W36-X36</f>
        <v>#VALUE!</v>
      </c>
      <c r="Z36" s="36" t="e">
        <f>Y36/R36</f>
        <v>#VALUE!</v>
      </c>
      <c r="AA36" s="41">
        <f>U36*6.4</f>
        <v>64</v>
      </c>
      <c r="AB36" s="4"/>
      <c r="AC36" s="4"/>
    </row>
    <row r="37" spans="1:29" ht="13.5" customHeight="1">
      <c r="A37" s="26">
        <v>39</v>
      </c>
      <c r="B37" s="42" t="s">
        <v>79</v>
      </c>
      <c r="C37" s="45" t="s">
        <v>80</v>
      </c>
      <c r="D37" s="43">
        <v>800</v>
      </c>
      <c r="E37" s="30">
        <v>28.82</v>
      </c>
      <c r="F37" s="31">
        <v>27.2</v>
      </c>
      <c r="G37" s="31">
        <f>ROUND(F37*(1-$T$4-$T$5),2)</f>
        <v>27.2</v>
      </c>
      <c r="H37" s="31">
        <f>ROUND(F37*1.05*(1-$T$4-$T$5),2)</f>
        <v>28.56</v>
      </c>
      <c r="I37" s="31">
        <f>ROUND(H37*1.02,2)</f>
        <v>29.13</v>
      </c>
      <c r="J37" s="31">
        <f>ROUND(H37*1.03,2)</f>
        <v>29.42</v>
      </c>
      <c r="K37" s="31">
        <f>ROUND(H37*1.05,2)</f>
        <v>29.99</v>
      </c>
      <c r="L37"/>
      <c r="M37"/>
      <c r="N37"/>
      <c r="O37"/>
      <c r="P37"/>
      <c r="Q37"/>
      <c r="R37"/>
      <c r="S37"/>
      <c r="T37"/>
      <c r="U37" s="39">
        <v>25</v>
      </c>
      <c r="V37" s="40">
        <f>U37*8</f>
        <v>200</v>
      </c>
      <c r="W37" s="34" t="e">
        <f>#REF!+V37</f>
        <v>#VALUE!</v>
      </c>
      <c r="X37" s="35">
        <f>R37*14</f>
        <v>0</v>
      </c>
      <c r="Y37" s="35" t="e">
        <f>W37-X37</f>
        <v>#VALUE!</v>
      </c>
      <c r="Z37" s="36" t="e">
        <f>Y37/R37</f>
        <v>#VALUE!</v>
      </c>
      <c r="AA37" s="41">
        <f>U37*6.4</f>
        <v>160</v>
      </c>
      <c r="AB37" s="4"/>
      <c r="AC37" s="4"/>
    </row>
    <row r="38" spans="1:29" ht="13.5" customHeight="1">
      <c r="A38" s="26">
        <v>40</v>
      </c>
      <c r="B38" s="42" t="s">
        <v>81</v>
      </c>
      <c r="C38" s="45" t="s">
        <v>82</v>
      </c>
      <c r="D38" s="43">
        <v>800</v>
      </c>
      <c r="E38" s="30">
        <v>37.39</v>
      </c>
      <c r="F38" s="31">
        <v>38.4</v>
      </c>
      <c r="G38" s="31">
        <f>ROUND(F38*(1-$T$4-$T$5),2)</f>
        <v>38.4</v>
      </c>
      <c r="H38" s="31">
        <f>ROUND(F38*1.05*(1-$T$4-$T$5),2)</f>
        <v>40.32</v>
      </c>
      <c r="I38" s="31">
        <f>ROUND(H38*1.02,2)</f>
        <v>41.13</v>
      </c>
      <c r="J38" s="31">
        <f>ROUND(H38*1.03,2)</f>
        <v>41.53</v>
      </c>
      <c r="K38" s="31">
        <f>ROUND(H38*1.05,2)</f>
        <v>42.34</v>
      </c>
      <c r="L38"/>
      <c r="M38"/>
      <c r="N38"/>
      <c r="O38"/>
      <c r="P38"/>
      <c r="Q38"/>
      <c r="R38"/>
      <c r="S38"/>
      <c r="T38"/>
      <c r="U38" s="39"/>
      <c r="V38" s="40">
        <f>U38*8</f>
        <v>0</v>
      </c>
      <c r="W38" s="34" t="e">
        <f>#REF!+V38</f>
        <v>#VALUE!</v>
      </c>
      <c r="X38" s="35">
        <f>R38*14</f>
        <v>0</v>
      </c>
      <c r="Y38" s="35" t="e">
        <f>W38-X38</f>
        <v>#VALUE!</v>
      </c>
      <c r="Z38" s="36" t="e">
        <f>Y38/R38</f>
        <v>#VALUE!</v>
      </c>
      <c r="AA38" s="41">
        <f>U38*6.4</f>
        <v>0</v>
      </c>
      <c r="AB38" s="4"/>
      <c r="AC38" s="4"/>
    </row>
    <row r="39" spans="1:29" ht="13.5" customHeight="1">
      <c r="A39" s="26">
        <v>41</v>
      </c>
      <c r="B39" s="42" t="s">
        <v>83</v>
      </c>
      <c r="C39" s="45" t="s">
        <v>84</v>
      </c>
      <c r="D39" s="43">
        <v>800</v>
      </c>
      <c r="E39" s="30">
        <v>30.57</v>
      </c>
      <c r="F39" s="31">
        <v>31.4</v>
      </c>
      <c r="G39" s="31">
        <f>ROUND(F39*(1-$T$4-$T$5),2)</f>
        <v>31.4</v>
      </c>
      <c r="H39" s="31">
        <f>ROUND(F39*1.05*(1-$T$4-$T$5),2)</f>
        <v>32.97</v>
      </c>
      <c r="I39" s="31">
        <f>ROUND(H39*1.02,2)</f>
        <v>33.63</v>
      </c>
      <c r="J39" s="31">
        <f>ROUND(H39*1.03,2)</f>
        <v>33.96</v>
      </c>
      <c r="K39" s="31">
        <f>ROUND(H39*1.05,2)</f>
        <v>34.62</v>
      </c>
      <c r="L39"/>
      <c r="M39"/>
      <c r="N39"/>
      <c r="O39"/>
      <c r="P39"/>
      <c r="Q39"/>
      <c r="R39"/>
      <c r="S39"/>
      <c r="T39"/>
      <c r="U39" s="39">
        <v>3</v>
      </c>
      <c r="V39" s="40">
        <f>U39*8</f>
        <v>24</v>
      </c>
      <c r="W39" s="34" t="e">
        <f>#REF!+V39</f>
        <v>#VALUE!</v>
      </c>
      <c r="X39" s="35">
        <f>R39*14</f>
        <v>0</v>
      </c>
      <c r="Y39" s="35" t="e">
        <f>W39-X39</f>
        <v>#VALUE!</v>
      </c>
      <c r="Z39" s="36"/>
      <c r="AA39" s="41">
        <f>U39*6.4</f>
        <v>19.200000000000003</v>
      </c>
      <c r="AB39" s="4"/>
      <c r="AC39" s="4"/>
    </row>
    <row r="40" spans="1:29" ht="13.5" customHeight="1">
      <c r="A40" s="26">
        <v>42</v>
      </c>
      <c r="B40" s="42" t="s">
        <v>85</v>
      </c>
      <c r="C40" s="45" t="s">
        <v>86</v>
      </c>
      <c r="D40" s="43">
        <v>800</v>
      </c>
      <c r="E40" s="30">
        <v>50.63</v>
      </c>
      <c r="F40" s="31"/>
      <c r="G40" s="31"/>
      <c r="H40" s="31"/>
      <c r="I40" s="31"/>
      <c r="J40" s="31"/>
      <c r="K40" s="31"/>
      <c r="L40"/>
      <c r="M40"/>
      <c r="N40"/>
      <c r="O40"/>
      <c r="P40"/>
      <c r="Q40"/>
      <c r="R40"/>
      <c r="S40"/>
      <c r="T40"/>
      <c r="U40" s="39"/>
      <c r="V40" s="40"/>
      <c r="W40" s="34"/>
      <c r="X40" s="35"/>
      <c r="Y40" s="35"/>
      <c r="Z40" s="36"/>
      <c r="AA40" s="41"/>
      <c r="AB40" s="4"/>
      <c r="AC40" s="4"/>
    </row>
    <row r="41" spans="1:29" ht="13.5" customHeight="1">
      <c r="A41" s="26">
        <v>43</v>
      </c>
      <c r="B41" s="42" t="s">
        <v>87</v>
      </c>
      <c r="C41" s="45" t="s">
        <v>88</v>
      </c>
      <c r="D41" s="43">
        <v>800</v>
      </c>
      <c r="E41" s="30">
        <v>60.17</v>
      </c>
      <c r="F41" s="31">
        <v>61.8</v>
      </c>
      <c r="G41" s="31">
        <f>ROUND(F41*(1-$T$4-$T$5),2)</f>
        <v>61.8</v>
      </c>
      <c r="H41" s="31">
        <f>ROUND(F41*1.05*(1-$T$4-$T$5),2)</f>
        <v>64.89</v>
      </c>
      <c r="I41" s="31">
        <f>ROUND(H41*1.02,2)</f>
        <v>66.19</v>
      </c>
      <c r="J41" s="31">
        <f>ROUND(H41*1.03,2)</f>
        <v>66.84</v>
      </c>
      <c r="K41" s="31">
        <f>ROUND(H41*1.05,2)</f>
        <v>68.13</v>
      </c>
      <c r="L41"/>
      <c r="M41"/>
      <c r="N41"/>
      <c r="O41"/>
      <c r="P41"/>
      <c r="Q41"/>
      <c r="R41"/>
      <c r="S41"/>
      <c r="T41"/>
      <c r="U41" s="39">
        <v>7</v>
      </c>
      <c r="V41" s="40">
        <f>U41*8</f>
        <v>56</v>
      </c>
      <c r="W41" s="34" t="e">
        <f>#REF!+V41</f>
        <v>#VALUE!</v>
      </c>
      <c r="X41" s="35">
        <f>R41*14</f>
        <v>0</v>
      </c>
      <c r="Y41" s="35" t="e">
        <f>W41-X41</f>
        <v>#VALUE!</v>
      </c>
      <c r="Z41" s="36" t="e">
        <f>Y41/R41</f>
        <v>#VALUE!</v>
      </c>
      <c r="AA41" s="41">
        <f>U41*6.4</f>
        <v>44.800000000000004</v>
      </c>
      <c r="AB41" s="4"/>
      <c r="AC41" s="4"/>
    </row>
    <row r="42" spans="1:29" ht="13.5" customHeight="1">
      <c r="A42" s="26">
        <v>44</v>
      </c>
      <c r="B42" s="42" t="s">
        <v>89</v>
      </c>
      <c r="C42" s="45" t="s">
        <v>90</v>
      </c>
      <c r="D42" s="43">
        <v>800</v>
      </c>
      <c r="E42" s="30">
        <v>17.44</v>
      </c>
      <c r="F42" s="31">
        <v>17.9</v>
      </c>
      <c r="G42" s="31">
        <f>ROUND(F42*(1-$T$4-$T$5),2)</f>
        <v>17.9</v>
      </c>
      <c r="H42" s="31">
        <f>ROUND(F42*1.05*(1-$T$4-$T$5),2)</f>
        <v>18.8</v>
      </c>
      <c r="I42" s="31">
        <f>ROUND(H42*1.02,2)</f>
        <v>19.18</v>
      </c>
      <c r="J42" s="31">
        <f>ROUND(H42*1.03,2)</f>
        <v>19.36</v>
      </c>
      <c r="K42" s="31">
        <f>ROUND(H42*1.05,2)</f>
        <v>19.74</v>
      </c>
      <c r="L42"/>
      <c r="M42"/>
      <c r="N42"/>
      <c r="O42"/>
      <c r="P42"/>
      <c r="Q42"/>
      <c r="R42"/>
      <c r="S42"/>
      <c r="T42"/>
      <c r="U42" s="39">
        <v>12</v>
      </c>
      <c r="V42" s="40">
        <f>U42*8</f>
        <v>96</v>
      </c>
      <c r="W42" s="34" t="e">
        <f>#REF!+V42</f>
        <v>#VALUE!</v>
      </c>
      <c r="X42" s="35">
        <f>R42*14</f>
        <v>0</v>
      </c>
      <c r="Y42" s="35" t="e">
        <f>W42-X42</f>
        <v>#VALUE!</v>
      </c>
      <c r="Z42" s="36" t="e">
        <f>Y42/R42</f>
        <v>#VALUE!</v>
      </c>
      <c r="AA42" s="41">
        <f>U42*3.2</f>
        <v>38.400000000000006</v>
      </c>
      <c r="AB42" s="4"/>
      <c r="AC42" s="4"/>
    </row>
    <row r="43" spans="1:29" ht="13.5" customHeight="1">
      <c r="A43" s="26">
        <v>45</v>
      </c>
      <c r="B43" s="42" t="s">
        <v>91</v>
      </c>
      <c r="C43" s="45" t="s">
        <v>92</v>
      </c>
      <c r="D43" s="43">
        <v>400</v>
      </c>
      <c r="E43" s="30">
        <v>9.55</v>
      </c>
      <c r="F43" s="31">
        <v>9.2</v>
      </c>
      <c r="G43" s="31">
        <f>ROUND(F43*(1-$T$4-$T$5),2)</f>
        <v>9.2</v>
      </c>
      <c r="H43" s="31">
        <f>ROUND(F43*1.05*(1-$T$4-$T$5),2)</f>
        <v>9.66</v>
      </c>
      <c r="I43" s="31">
        <f>ROUND(H43*1.02,2)</f>
        <v>9.85</v>
      </c>
      <c r="J43" s="31">
        <f>ROUND(H43*1.03,2)</f>
        <v>9.95</v>
      </c>
      <c r="K43" s="31">
        <f>ROUND(H43*1.05,2)</f>
        <v>10.14</v>
      </c>
      <c r="L43"/>
      <c r="M43"/>
      <c r="N43"/>
      <c r="O43"/>
      <c r="P43"/>
      <c r="Q43"/>
      <c r="R43"/>
      <c r="S43"/>
      <c r="T43"/>
      <c r="U43" s="39">
        <v>10</v>
      </c>
      <c r="V43" s="40">
        <f>U43*8</f>
        <v>80</v>
      </c>
      <c r="W43" s="34" t="e">
        <f>#REF!+V43</f>
        <v>#VALUE!</v>
      </c>
      <c r="X43" s="35">
        <f>R43*14</f>
        <v>0</v>
      </c>
      <c r="Y43" s="35" t="e">
        <f>W43-X43</f>
        <v>#VALUE!</v>
      </c>
      <c r="Z43" s="36" t="e">
        <f>Y43/R43</f>
        <v>#VALUE!</v>
      </c>
      <c r="AA43" s="41">
        <f>U43*6.4</f>
        <v>64</v>
      </c>
      <c r="AB43" s="4"/>
      <c r="AC43" s="4"/>
    </row>
    <row r="44" spans="1:29" ht="13.5" customHeight="1">
      <c r="A44" s="26">
        <v>46</v>
      </c>
      <c r="B44" s="42" t="s">
        <v>93</v>
      </c>
      <c r="C44" s="45" t="s">
        <v>94</v>
      </c>
      <c r="D44" s="43">
        <v>800</v>
      </c>
      <c r="E44" s="30">
        <v>13.15</v>
      </c>
      <c r="F44" s="31">
        <v>13.5</v>
      </c>
      <c r="G44" s="31">
        <f>ROUND(F44*(1-$T$4-$T$5),2)</f>
        <v>13.5</v>
      </c>
      <c r="H44" s="31">
        <f>ROUND(F44*1.05*(1-$T$4-$T$5),2)</f>
        <v>14.18</v>
      </c>
      <c r="I44" s="31">
        <f>ROUND(H44*1.02,2)</f>
        <v>14.46</v>
      </c>
      <c r="J44" s="31">
        <f>ROUND(H44*1.03,2)</f>
        <v>14.61</v>
      </c>
      <c r="K44" s="31">
        <f>ROUND(H44*1.05,2)</f>
        <v>14.89</v>
      </c>
      <c r="L44"/>
      <c r="M44"/>
      <c r="N44"/>
      <c r="O44"/>
      <c r="P44"/>
      <c r="Q44"/>
      <c r="R44"/>
      <c r="S44"/>
      <c r="T44"/>
      <c r="U44" s="39">
        <v>8</v>
      </c>
      <c r="V44" s="40">
        <f>U44*8</f>
        <v>64</v>
      </c>
      <c r="W44" s="34" t="e">
        <f>#REF!+V44</f>
        <v>#VALUE!</v>
      </c>
      <c r="X44" s="35">
        <f>R44*14</f>
        <v>0</v>
      </c>
      <c r="Y44" s="35" t="e">
        <f>W44-X44</f>
        <v>#VALUE!</v>
      </c>
      <c r="Z44" s="36" t="e">
        <f>Y44/R44</f>
        <v>#VALUE!</v>
      </c>
      <c r="AA44" s="41">
        <f>U44*6.4</f>
        <v>51.2</v>
      </c>
      <c r="AB44" s="4"/>
      <c r="AC44" s="4"/>
    </row>
    <row r="45" spans="1:29" ht="13.5" customHeight="1">
      <c r="A45" s="26">
        <v>47</v>
      </c>
      <c r="B45" s="47" t="s">
        <v>95</v>
      </c>
      <c r="C45" s="45" t="s">
        <v>96</v>
      </c>
      <c r="D45" s="48">
        <v>700</v>
      </c>
      <c r="E45" s="30">
        <v>12.07</v>
      </c>
      <c r="F45" s="31">
        <v>12.4</v>
      </c>
      <c r="G45" s="31">
        <f>ROUND(F45*(1-$T$4-$T$5),2)</f>
        <v>12.4</v>
      </c>
      <c r="H45" s="31">
        <f>ROUND(F45*1.05*(1-$T$4-$T$5),2)</f>
        <v>13.02</v>
      </c>
      <c r="I45" s="31">
        <f>ROUND(H45*1.02,2)</f>
        <v>13.28</v>
      </c>
      <c r="J45" s="31">
        <f>ROUND(H45*1.03,2)</f>
        <v>13.41</v>
      </c>
      <c r="K45" s="31">
        <f>ROUND(H45*1.05,2)</f>
        <v>13.67</v>
      </c>
      <c r="L45"/>
      <c r="M45"/>
      <c r="N45"/>
      <c r="O45"/>
      <c r="P45"/>
      <c r="Q45"/>
      <c r="R45"/>
      <c r="S45"/>
      <c r="T45"/>
      <c r="U45" s="39"/>
      <c r="V45" s="40">
        <f>U45*8</f>
        <v>0</v>
      </c>
      <c r="W45" s="34" t="e">
        <f>#REF!+V45</f>
        <v>#VALUE!</v>
      </c>
      <c r="X45" s="35">
        <f>R45*14</f>
        <v>0</v>
      </c>
      <c r="Y45" s="35" t="e">
        <f>W45-X45</f>
        <v>#VALUE!</v>
      </c>
      <c r="Z45" s="36" t="e">
        <f>Y45/R45</f>
        <v>#VALUE!</v>
      </c>
      <c r="AA45" s="41">
        <f>U45*6.4</f>
        <v>0</v>
      </c>
      <c r="AB45" s="4"/>
      <c r="AC45" s="4"/>
    </row>
    <row r="46" spans="1:29" ht="13.5" customHeight="1">
      <c r="A46" s="26">
        <v>48</v>
      </c>
      <c r="B46" s="42" t="s">
        <v>97</v>
      </c>
      <c r="C46" s="45" t="s">
        <v>98</v>
      </c>
      <c r="D46" s="43">
        <v>800</v>
      </c>
      <c r="E46" s="30">
        <v>15.1</v>
      </c>
      <c r="F46" s="31">
        <v>15.5</v>
      </c>
      <c r="G46" s="31">
        <f>ROUND(F46*(1-$T$4-$T$5),2)</f>
        <v>15.5</v>
      </c>
      <c r="H46" s="31">
        <f>ROUND(F46*1.05*(1-$T$4-$T$5),2)</f>
        <v>16.28</v>
      </c>
      <c r="I46" s="31">
        <f>ROUND(H46*1.02,2)</f>
        <v>16.61</v>
      </c>
      <c r="J46" s="31">
        <f>ROUND(H46*1.03,2)</f>
        <v>16.77</v>
      </c>
      <c r="K46" s="31">
        <f>ROUND(H46*1.05,2)</f>
        <v>17.09</v>
      </c>
      <c r="L46"/>
      <c r="M46"/>
      <c r="N46"/>
      <c r="O46"/>
      <c r="P46"/>
      <c r="Q46"/>
      <c r="R46"/>
      <c r="S46"/>
      <c r="T46"/>
      <c r="U46" s="39">
        <v>5</v>
      </c>
      <c r="V46" s="40">
        <f>U46*8</f>
        <v>40</v>
      </c>
      <c r="W46" s="34" t="e">
        <f>#REF!+V46</f>
        <v>#VALUE!</v>
      </c>
      <c r="X46" s="35">
        <f>R46*14</f>
        <v>0</v>
      </c>
      <c r="Y46" s="35" t="e">
        <f>W46-X46</f>
        <v>#VALUE!</v>
      </c>
      <c r="Z46" s="36" t="e">
        <f>Y46/R46</f>
        <v>#VALUE!</v>
      </c>
      <c r="AA46" s="41">
        <f>U46*6.4</f>
        <v>32</v>
      </c>
      <c r="AB46" s="4"/>
      <c r="AC46" s="4"/>
    </row>
    <row r="47" spans="1:29" ht="13.5" customHeight="1">
      <c r="A47" s="26">
        <v>49</v>
      </c>
      <c r="B47" s="42" t="s">
        <v>97</v>
      </c>
      <c r="C47" s="45" t="s">
        <v>99</v>
      </c>
      <c r="D47" s="43">
        <v>700</v>
      </c>
      <c r="E47" s="30">
        <v>13.2</v>
      </c>
      <c r="F47" s="31"/>
      <c r="G47" s="31"/>
      <c r="H47" s="31"/>
      <c r="I47" s="31"/>
      <c r="J47" s="31"/>
      <c r="K47" s="31"/>
      <c r="L47"/>
      <c r="M47"/>
      <c r="N47"/>
      <c r="O47"/>
      <c r="P47"/>
      <c r="Q47"/>
      <c r="R47"/>
      <c r="S47"/>
      <c r="T47"/>
      <c r="U47" s="39"/>
      <c r="V47" s="40"/>
      <c r="W47" s="34"/>
      <c r="X47" s="35"/>
      <c r="Y47" s="35"/>
      <c r="Z47" s="36"/>
      <c r="AA47" s="41"/>
      <c r="AB47" s="4"/>
      <c r="AC47" s="4"/>
    </row>
    <row r="48" spans="1:29" ht="13.5" customHeight="1">
      <c r="A48" s="26">
        <v>50</v>
      </c>
      <c r="B48" s="42" t="s">
        <v>100</v>
      </c>
      <c r="C48" s="45" t="s">
        <v>101</v>
      </c>
      <c r="D48" s="43">
        <v>700</v>
      </c>
      <c r="E48" s="30">
        <v>42.75</v>
      </c>
      <c r="F48" s="31">
        <v>43.9</v>
      </c>
      <c r="G48" s="31">
        <f>ROUND(F48*(1-$T$4-$T$5),2)</f>
        <v>43.9</v>
      </c>
      <c r="H48" s="31">
        <f>ROUND(F48*1.05*(1-$T$4-$T$5),2)</f>
        <v>46.1</v>
      </c>
      <c r="I48" s="31">
        <f>ROUND(H48*1.02,2)</f>
        <v>47.02</v>
      </c>
      <c r="J48" s="31">
        <f>ROUND(H48*1.03,2)</f>
        <v>47.48</v>
      </c>
      <c r="K48" s="31">
        <f>ROUND(H48*1.05,2)</f>
        <v>48.41</v>
      </c>
      <c r="L48"/>
      <c r="M48"/>
      <c r="N48"/>
      <c r="O48"/>
      <c r="P48"/>
      <c r="Q48"/>
      <c r="R48"/>
      <c r="S48"/>
      <c r="T48"/>
      <c r="U48" s="39">
        <v>5</v>
      </c>
      <c r="V48" s="40">
        <f>U48*8</f>
        <v>40</v>
      </c>
      <c r="W48" s="34" t="e">
        <f>#REF!+V48</f>
        <v>#VALUE!</v>
      </c>
      <c r="X48" s="35">
        <f>R48*14</f>
        <v>0</v>
      </c>
      <c r="Y48" s="35" t="e">
        <f>W48-X48</f>
        <v>#VALUE!</v>
      </c>
      <c r="Z48" s="36" t="e">
        <f>Y48/R48</f>
        <v>#VALUE!</v>
      </c>
      <c r="AA48" s="41">
        <f>U48*6.4</f>
        <v>32</v>
      </c>
      <c r="AB48" s="4"/>
      <c r="AC48" s="4"/>
    </row>
    <row r="49" spans="1:29" ht="13.5" customHeight="1">
      <c r="A49" s="26">
        <v>51</v>
      </c>
      <c r="B49" s="42" t="s">
        <v>102</v>
      </c>
      <c r="C49" s="45" t="s">
        <v>103</v>
      </c>
      <c r="D49" s="43">
        <v>800</v>
      </c>
      <c r="E49" s="30">
        <v>27.85</v>
      </c>
      <c r="F49" s="31">
        <v>28.6</v>
      </c>
      <c r="G49" s="31">
        <f>ROUND(F49*(1-$T$4-$T$5),2)</f>
        <v>28.6</v>
      </c>
      <c r="H49" s="31">
        <f>ROUND(F49*1.05*(1-$T$4-$T$5),2)</f>
        <v>30.03</v>
      </c>
      <c r="I49" s="31">
        <f>ROUND(H49*1.02,2)</f>
        <v>30.63</v>
      </c>
      <c r="J49" s="31">
        <f>ROUND(H49*1.03,2)</f>
        <v>30.93</v>
      </c>
      <c r="K49" s="31">
        <f>ROUND(H49*1.05,2)</f>
        <v>31.53</v>
      </c>
      <c r="L49"/>
      <c r="M49"/>
      <c r="N49"/>
      <c r="O49"/>
      <c r="P49"/>
      <c r="Q49"/>
      <c r="R49"/>
      <c r="S49"/>
      <c r="T49"/>
      <c r="U49" s="39">
        <v>1</v>
      </c>
      <c r="V49" s="40">
        <f>U49*8</f>
        <v>8</v>
      </c>
      <c r="W49" s="34" t="e">
        <f>#REF!+V49</f>
        <v>#VALUE!</v>
      </c>
      <c r="X49" s="35">
        <f>R49*14</f>
        <v>0</v>
      </c>
      <c r="Y49" s="35" t="e">
        <f>W49-X49</f>
        <v>#VALUE!</v>
      </c>
      <c r="Z49" s="36" t="e">
        <f>Y49/R49</f>
        <v>#VALUE!</v>
      </c>
      <c r="AA49" s="41">
        <f>U49*6.4</f>
        <v>6.4</v>
      </c>
      <c r="AB49" s="4"/>
      <c r="AC49" s="4"/>
    </row>
    <row r="50" spans="1:29" ht="13.5" customHeight="1">
      <c r="A50" s="26">
        <v>52</v>
      </c>
      <c r="B50" s="42" t="s">
        <v>104</v>
      </c>
      <c r="C50" s="45" t="s">
        <v>105</v>
      </c>
      <c r="D50" s="43">
        <v>700</v>
      </c>
      <c r="E50" s="30">
        <v>15.68</v>
      </c>
      <c r="F50" s="31">
        <v>16.1</v>
      </c>
      <c r="G50" s="31">
        <f>ROUND(F50*(1-$T$4-$T$5),2)</f>
        <v>16.1</v>
      </c>
      <c r="H50" s="31">
        <f>ROUND(F50*1.05*(1-$T$4-$T$5),2)</f>
        <v>16.91</v>
      </c>
      <c r="I50" s="31">
        <f>ROUND(H50*1.02,2)</f>
        <v>17.25</v>
      </c>
      <c r="J50" s="31">
        <f>ROUND(H50*1.03,2)</f>
        <v>17.42</v>
      </c>
      <c r="K50" s="31">
        <f>ROUND(H50*1.05,2)</f>
        <v>17.76</v>
      </c>
      <c r="L50"/>
      <c r="M50"/>
      <c r="N50"/>
      <c r="O50"/>
      <c r="P50"/>
      <c r="Q50"/>
      <c r="R50"/>
      <c r="S50"/>
      <c r="T50"/>
      <c r="U50" s="39">
        <v>10</v>
      </c>
      <c r="V50" s="40">
        <f>U50*8</f>
        <v>80</v>
      </c>
      <c r="W50" s="34" t="e">
        <f>#REF!+V50</f>
        <v>#VALUE!</v>
      </c>
      <c r="X50" s="35">
        <f>R50*14</f>
        <v>0</v>
      </c>
      <c r="Y50" s="35" t="e">
        <f>W50-X50</f>
        <v>#VALUE!</v>
      </c>
      <c r="Z50" s="36" t="e">
        <f>Y50/R50</f>
        <v>#VALUE!</v>
      </c>
      <c r="AA50" s="41">
        <f>U50*5.6</f>
        <v>56</v>
      </c>
      <c r="AB50" s="4"/>
      <c r="AC50" s="4"/>
    </row>
    <row r="51" spans="1:29" ht="13.5" customHeight="1">
      <c r="A51" s="26">
        <v>53</v>
      </c>
      <c r="B51" s="49" t="s">
        <v>106</v>
      </c>
      <c r="C51" s="45" t="s">
        <v>107</v>
      </c>
      <c r="D51" s="43">
        <v>400</v>
      </c>
      <c r="E51" s="30">
        <v>20.15</v>
      </c>
      <c r="F51" s="31">
        <v>18.9</v>
      </c>
      <c r="G51" s="31">
        <f>ROUND(F51*(1-$T$4-$T$5),2)</f>
        <v>18.9</v>
      </c>
      <c r="H51" s="31">
        <f>ROUND(F51*1.05*(1-$T$4-$T$5),2)</f>
        <v>19.85</v>
      </c>
      <c r="I51" s="31">
        <f>ROUND(H51*1.02,2)</f>
        <v>20.25</v>
      </c>
      <c r="J51" s="31">
        <f>ROUND(H51*1.03,2)</f>
        <v>20.45</v>
      </c>
      <c r="K51" s="31">
        <f>ROUND(H51*1.05,2)</f>
        <v>20.84</v>
      </c>
      <c r="L51"/>
      <c r="M51"/>
      <c r="N51"/>
      <c r="O51"/>
      <c r="P51"/>
      <c r="Q51"/>
      <c r="R51"/>
      <c r="S51"/>
      <c r="T51"/>
      <c r="U51" s="39">
        <v>15</v>
      </c>
      <c r="V51" s="40">
        <f>U51*9</f>
        <v>135</v>
      </c>
      <c r="W51" s="34" t="e">
        <f>#REF!+V51</f>
        <v>#VALUE!</v>
      </c>
      <c r="X51" s="35">
        <f>R51*14</f>
        <v>0</v>
      </c>
      <c r="Y51" s="35" t="e">
        <f>W51-X51</f>
        <v>#VALUE!</v>
      </c>
      <c r="Z51" s="36" t="e">
        <f>Y51/R51</f>
        <v>#VALUE!</v>
      </c>
      <c r="AA51" s="41">
        <f>U51*3.6</f>
        <v>54</v>
      </c>
      <c r="AB51" s="4"/>
      <c r="AC51" s="4"/>
    </row>
    <row r="52" spans="1:29" ht="13.5" customHeight="1">
      <c r="A52" s="26">
        <v>54</v>
      </c>
      <c r="B52" s="49" t="s">
        <v>108</v>
      </c>
      <c r="C52" s="45" t="s">
        <v>109</v>
      </c>
      <c r="D52" s="43">
        <v>400</v>
      </c>
      <c r="E52" s="30">
        <v>21.42</v>
      </c>
      <c r="F52" s="31">
        <v>20.4</v>
      </c>
      <c r="G52" s="31">
        <f>ROUND(F52*(1-$T$4-$T$5),2)</f>
        <v>20.4</v>
      </c>
      <c r="H52" s="31">
        <f>ROUND(F52*1.05*(1-$T$4-$T$5),2)</f>
        <v>21.42</v>
      </c>
      <c r="I52" s="31">
        <f>ROUND(H52*1.02,2)</f>
        <v>21.85</v>
      </c>
      <c r="J52" s="31">
        <f>ROUND(H52*1.03,2)</f>
        <v>22.06</v>
      </c>
      <c r="K52" s="31">
        <f>ROUND(H52*1.05,2)</f>
        <v>22.49</v>
      </c>
      <c r="L52"/>
      <c r="M52"/>
      <c r="N52"/>
      <c r="O52"/>
      <c r="P52"/>
      <c r="Q52"/>
      <c r="R52"/>
      <c r="S52"/>
      <c r="T52"/>
      <c r="U52" s="39">
        <v>5</v>
      </c>
      <c r="V52" s="40">
        <f>U52*9</f>
        <v>45</v>
      </c>
      <c r="W52" s="34" t="e">
        <f>#REF!+V52</f>
        <v>#VALUE!</v>
      </c>
      <c r="X52" s="35">
        <f>R52*14</f>
        <v>0</v>
      </c>
      <c r="Y52" s="35" t="e">
        <f>W52-X52</f>
        <v>#VALUE!</v>
      </c>
      <c r="Z52" s="36" t="e">
        <f>Y52/R52</f>
        <v>#VALUE!</v>
      </c>
      <c r="AA52" s="41">
        <f>U52*3.6</f>
        <v>18</v>
      </c>
      <c r="AB52" s="4"/>
      <c r="AC52" s="4"/>
    </row>
    <row r="53" spans="1:29" ht="13.5" customHeight="1">
      <c r="A53" s="26">
        <v>55</v>
      </c>
      <c r="B53" s="49" t="s">
        <v>110</v>
      </c>
      <c r="C53" s="45" t="s">
        <v>111</v>
      </c>
      <c r="D53" s="43">
        <v>400</v>
      </c>
      <c r="E53" s="30">
        <v>16.65</v>
      </c>
      <c r="F53" s="46">
        <v>16.1</v>
      </c>
      <c r="G53" s="31">
        <f>ROUND(F53*(1-$T$4-$T$5),2)</f>
        <v>16.1</v>
      </c>
      <c r="H53" s="31">
        <f>ROUND(F53*1.05*(1-$T$4-$T$5),2)</f>
        <v>16.91</v>
      </c>
      <c r="I53" s="31">
        <f>ROUND(H53*1.02,2)</f>
        <v>17.25</v>
      </c>
      <c r="J53" s="31">
        <f>ROUND(H53*1.03,2)</f>
        <v>17.42</v>
      </c>
      <c r="K53" s="31">
        <f>ROUND(H53*1.05,2)</f>
        <v>17.76</v>
      </c>
      <c r="L53"/>
      <c r="M53"/>
      <c r="N53"/>
      <c r="O53"/>
      <c r="P53"/>
      <c r="Q53"/>
      <c r="R53"/>
      <c r="S53"/>
      <c r="T53"/>
      <c r="U53" s="39">
        <v>15</v>
      </c>
      <c r="V53" s="40">
        <f>U53*9</f>
        <v>135</v>
      </c>
      <c r="W53" s="34" t="e">
        <f>#REF!+V53</f>
        <v>#VALUE!</v>
      </c>
      <c r="X53" s="35">
        <f>R53*14</f>
        <v>0</v>
      </c>
      <c r="Y53" s="35" t="e">
        <f>W53-X53</f>
        <v>#VALUE!</v>
      </c>
      <c r="Z53" s="36" t="e">
        <f>Y53/R53</f>
        <v>#VALUE!</v>
      </c>
      <c r="AA53" s="41">
        <f>U53*3.6</f>
        <v>54</v>
      </c>
      <c r="AB53" s="4"/>
      <c r="AC53" s="4"/>
    </row>
    <row r="54" spans="1:29" ht="13.5" customHeight="1">
      <c r="A54" s="26">
        <v>56</v>
      </c>
      <c r="B54" s="42" t="s">
        <v>112</v>
      </c>
      <c r="C54" s="45" t="s">
        <v>113</v>
      </c>
      <c r="D54" s="43">
        <v>400</v>
      </c>
      <c r="E54" s="30">
        <v>23.95</v>
      </c>
      <c r="F54" s="31">
        <v>24.6</v>
      </c>
      <c r="G54" s="31">
        <f>ROUND(F54*(1-$T$4-$T$5),2)</f>
        <v>24.6</v>
      </c>
      <c r="H54" s="31">
        <f>ROUND(F54*1.05*(1-$T$4-$T$5),2)</f>
        <v>25.83</v>
      </c>
      <c r="I54" s="31">
        <f>ROUND(H54*1.02,2)</f>
        <v>26.35</v>
      </c>
      <c r="J54" s="31">
        <f>ROUND(H54*1.03,2)</f>
        <v>26.6</v>
      </c>
      <c r="K54" s="31">
        <f>ROUND(H54*1.05,2)</f>
        <v>27.12</v>
      </c>
      <c r="L54"/>
      <c r="M54"/>
      <c r="N54"/>
      <c r="O54"/>
      <c r="P54"/>
      <c r="Q54"/>
      <c r="R54"/>
      <c r="S54"/>
      <c r="T54"/>
      <c r="U54" s="39"/>
      <c r="V54" s="40">
        <f>U54*9</f>
        <v>0</v>
      </c>
      <c r="W54" s="34" t="e">
        <f>#REF!+V54</f>
        <v>#VALUE!</v>
      </c>
      <c r="X54" s="35">
        <f>R54*14</f>
        <v>0</v>
      </c>
      <c r="Y54" s="35" t="e">
        <f>W54-X54</f>
        <v>#VALUE!</v>
      </c>
      <c r="Z54" s="36"/>
      <c r="AA54" s="41">
        <f>U54*3.6</f>
        <v>0</v>
      </c>
      <c r="AB54" s="4"/>
      <c r="AC54" s="4"/>
    </row>
    <row r="55" spans="1:29" ht="13.5" customHeight="1">
      <c r="A55" s="26">
        <v>57</v>
      </c>
      <c r="B55" s="42" t="s">
        <v>114</v>
      </c>
      <c r="C55" s="45" t="s">
        <v>115</v>
      </c>
      <c r="D55" s="43">
        <v>400</v>
      </c>
      <c r="E55" s="30">
        <v>19.08</v>
      </c>
      <c r="F55" s="46">
        <v>18.4</v>
      </c>
      <c r="G55" s="31">
        <f>ROUND(F55*(1-$T$4-$T$5),2)</f>
        <v>18.4</v>
      </c>
      <c r="H55" s="31">
        <f>ROUND(F55*1.05*(1-$T$4-$T$5),2)</f>
        <v>19.32</v>
      </c>
      <c r="I55" s="31">
        <f>ROUND(H55*1.02,2)</f>
        <v>19.71</v>
      </c>
      <c r="J55" s="31">
        <f>ROUND(H55*1.03,2)</f>
        <v>19.9</v>
      </c>
      <c r="K55" s="31">
        <f>ROUND(H55*1.05,2)</f>
        <v>20.29</v>
      </c>
      <c r="L55"/>
      <c r="M55"/>
      <c r="N55"/>
      <c r="O55"/>
      <c r="P55"/>
      <c r="Q55"/>
      <c r="R55"/>
      <c r="S55"/>
      <c r="T55"/>
      <c r="U55" s="39">
        <v>55</v>
      </c>
      <c r="V55" s="40">
        <f>U55*9</f>
        <v>495</v>
      </c>
      <c r="W55" s="34" t="e">
        <f>#REF!+V55</f>
        <v>#VALUE!</v>
      </c>
      <c r="X55" s="35">
        <f>R55*14</f>
        <v>0</v>
      </c>
      <c r="Y55" s="35" t="e">
        <f>W55-X55</f>
        <v>#VALUE!</v>
      </c>
      <c r="Z55" s="36" t="e">
        <f>Y55/R55</f>
        <v>#VALUE!</v>
      </c>
      <c r="AA55" s="41">
        <f>U55*3.6</f>
        <v>198</v>
      </c>
      <c r="AB55" s="4"/>
      <c r="AC55" s="4"/>
    </row>
    <row r="56" spans="1:29" ht="13.5" customHeight="1">
      <c r="A56" s="26">
        <v>58</v>
      </c>
      <c r="B56" s="42" t="s">
        <v>116</v>
      </c>
      <c r="C56" s="45" t="s">
        <v>117</v>
      </c>
      <c r="D56" s="43">
        <v>400</v>
      </c>
      <c r="E56" s="30">
        <v>12.17</v>
      </c>
      <c r="F56" s="31">
        <v>12.5</v>
      </c>
      <c r="G56" s="31">
        <f>ROUND(F56*(1-$T$4-$T$5),2)</f>
        <v>12.5</v>
      </c>
      <c r="H56" s="31">
        <f>ROUND(F56*1.05*(1-$T$4-$T$5),2)</f>
        <v>13.13</v>
      </c>
      <c r="I56" s="31">
        <f>ROUND(H56*1.02,2)</f>
        <v>13.39</v>
      </c>
      <c r="J56" s="31">
        <f>ROUND(H56*1.03,2)</f>
        <v>13.52</v>
      </c>
      <c r="K56" s="31">
        <f>ROUND(H56*1.05,2)</f>
        <v>13.79</v>
      </c>
      <c r="L56"/>
      <c r="M56"/>
      <c r="N56"/>
      <c r="O56"/>
      <c r="P56"/>
      <c r="Q56"/>
      <c r="R56"/>
      <c r="S56"/>
      <c r="T56"/>
      <c r="U56" s="39">
        <v>22</v>
      </c>
      <c r="V56" s="40">
        <f>U56*9</f>
        <v>198</v>
      </c>
      <c r="W56" s="34" t="e">
        <f>#REF!+V56</f>
        <v>#VALUE!</v>
      </c>
      <c r="X56" s="35">
        <f>R56*14</f>
        <v>0</v>
      </c>
      <c r="Y56" s="35" t="e">
        <f>W56-X56</f>
        <v>#VALUE!</v>
      </c>
      <c r="Z56" s="36" t="e">
        <f>Y56/R56</f>
        <v>#VALUE!</v>
      </c>
      <c r="AA56" s="41">
        <f>U56*3.6</f>
        <v>79.2</v>
      </c>
      <c r="AB56" s="4"/>
      <c r="AC56" s="4"/>
    </row>
    <row r="57" spans="1:29" ht="13.5" customHeight="1">
      <c r="A57" s="26">
        <v>59</v>
      </c>
      <c r="B57" s="42" t="s">
        <v>118</v>
      </c>
      <c r="C57" s="45" t="s">
        <v>119</v>
      </c>
      <c r="D57" s="43">
        <v>350</v>
      </c>
      <c r="E57" s="30">
        <v>13.44</v>
      </c>
      <c r="F57" s="31">
        <v>13.8</v>
      </c>
      <c r="G57" s="31">
        <f>ROUND(F57*(1-$T$4-$T$5),2)</f>
        <v>13.8</v>
      </c>
      <c r="H57" s="31">
        <f>ROUND(F57*1.05*(1-$T$4-$T$5),2)</f>
        <v>14.49</v>
      </c>
      <c r="I57" s="31">
        <f>ROUND(H57*1.02,2)</f>
        <v>14.78</v>
      </c>
      <c r="J57" s="31">
        <f>ROUND(H57*1.03,2)</f>
        <v>14.92</v>
      </c>
      <c r="K57" s="31">
        <f>ROUND(H57*1.05,2)</f>
        <v>15.21</v>
      </c>
      <c r="L57"/>
      <c r="M57"/>
      <c r="N57"/>
      <c r="O57"/>
      <c r="P57"/>
      <c r="Q57"/>
      <c r="R57"/>
      <c r="S57"/>
      <c r="T57"/>
      <c r="U57" s="39">
        <v>40</v>
      </c>
      <c r="V57" s="40">
        <f>U57*9</f>
        <v>360</v>
      </c>
      <c r="W57" s="34" t="e">
        <f>#REF!+V57</f>
        <v>#VALUE!</v>
      </c>
      <c r="X57" s="35">
        <f>R57*14</f>
        <v>0</v>
      </c>
      <c r="Y57" s="35" t="e">
        <f>W57-X57</f>
        <v>#VALUE!</v>
      </c>
      <c r="Z57" s="36" t="e">
        <f>Y57/R57</f>
        <v>#VALUE!</v>
      </c>
      <c r="AA57" s="41">
        <f>U57*3.15</f>
        <v>126</v>
      </c>
      <c r="AB57" s="4"/>
      <c r="AC57" s="4"/>
    </row>
    <row r="58" spans="1:29" ht="13.5" customHeight="1">
      <c r="A58" s="26">
        <v>60</v>
      </c>
      <c r="B58" s="49" t="s">
        <v>120</v>
      </c>
      <c r="C58" s="45" t="s">
        <v>121</v>
      </c>
      <c r="D58" s="43">
        <v>400</v>
      </c>
      <c r="E58" s="30">
        <v>11.53</v>
      </c>
      <c r="F58" s="31">
        <v>12.7</v>
      </c>
      <c r="G58" s="31">
        <f>ROUND(F58*(1-$T$4-$T$5),2)</f>
        <v>12.7</v>
      </c>
      <c r="H58" s="31">
        <f>ROUND(F58*1.05*(1-$T$4-$T$5),2)</f>
        <v>13.34</v>
      </c>
      <c r="I58" s="31">
        <f>ROUND(H58*1.02,2)</f>
        <v>13.61</v>
      </c>
      <c r="J58" s="31">
        <f>ROUND(H58*1.03,2)</f>
        <v>13.74</v>
      </c>
      <c r="K58" s="31">
        <f>ROUND(H58*1.05,2)</f>
        <v>14.01</v>
      </c>
      <c r="L58"/>
      <c r="M58"/>
      <c r="N58"/>
      <c r="O58"/>
      <c r="P58"/>
      <c r="Q58"/>
      <c r="R58"/>
      <c r="S58"/>
      <c r="T58"/>
      <c r="U58" s="39"/>
      <c r="V58" s="40"/>
      <c r="W58" s="34"/>
      <c r="X58" s="35"/>
      <c r="Y58" s="35"/>
      <c r="Z58" s="36"/>
      <c r="AA58" s="41"/>
      <c r="AB58" s="4"/>
      <c r="AC58" s="4"/>
    </row>
    <row r="59" spans="1:29" ht="13.5" customHeight="1">
      <c r="A59" s="26">
        <v>61</v>
      </c>
      <c r="B59" s="49" t="s">
        <v>122</v>
      </c>
      <c r="C59" s="45" t="s">
        <v>123</v>
      </c>
      <c r="D59" s="43">
        <v>350</v>
      </c>
      <c r="E59" s="30">
        <v>10.57</v>
      </c>
      <c r="F59" s="31">
        <v>11.65</v>
      </c>
      <c r="G59" s="31">
        <f>ROUND(F59*(1-$T$4-$T$5),2)</f>
        <v>11.65</v>
      </c>
      <c r="H59" s="31">
        <f>ROUND(F59*1.05*(1-$T$4-$T$5),2)</f>
        <v>12.23</v>
      </c>
      <c r="I59" s="31">
        <f>ROUND(H59*1.02,2)</f>
        <v>12.47</v>
      </c>
      <c r="J59" s="31">
        <f>ROUND(H59*1.03,2)</f>
        <v>12.6</v>
      </c>
      <c r="K59" s="31">
        <f>ROUND(H59*1.05,2)</f>
        <v>12.84</v>
      </c>
      <c r="L59"/>
      <c r="M59"/>
      <c r="N59"/>
      <c r="O59"/>
      <c r="P59"/>
      <c r="Q59"/>
      <c r="R59"/>
      <c r="S59"/>
      <c r="T59"/>
      <c r="U59" s="39">
        <v>25</v>
      </c>
      <c r="V59" s="40">
        <f>U59*9</f>
        <v>225</v>
      </c>
      <c r="W59" s="34" t="e">
        <f>#REF!+V59</f>
        <v>#VALUE!</v>
      </c>
      <c r="X59" s="35">
        <f>R59*14</f>
        <v>0</v>
      </c>
      <c r="Y59" s="35" t="e">
        <f>W59-X59</f>
        <v>#VALUE!</v>
      </c>
      <c r="Z59" s="36" t="e">
        <f>Y59/R59</f>
        <v>#VALUE!</v>
      </c>
      <c r="AA59" s="41">
        <f>U59*3.15</f>
        <v>78.75</v>
      </c>
      <c r="AB59" s="4"/>
      <c r="AC59" s="4"/>
    </row>
    <row r="60" spans="1:29" ht="13.5" customHeight="1">
      <c r="A60" s="26">
        <v>62</v>
      </c>
      <c r="B60" s="42" t="s">
        <v>124</v>
      </c>
      <c r="C60" s="45" t="s">
        <v>125</v>
      </c>
      <c r="D60" s="43">
        <v>350</v>
      </c>
      <c r="E60" s="30">
        <v>12.81</v>
      </c>
      <c r="F60" s="31">
        <v>14.1</v>
      </c>
      <c r="G60" s="31">
        <f>ROUND(F60*(1-$T$4-$T$5),2)</f>
        <v>14.1</v>
      </c>
      <c r="H60" s="31">
        <f>ROUND(F60*1.05*(1-$T$4-$T$5),2)</f>
        <v>14.81</v>
      </c>
      <c r="I60" s="31">
        <f>ROUND(H60*1.02,2)</f>
        <v>15.11</v>
      </c>
      <c r="J60" s="31">
        <f>ROUND(H60*1.03,2)</f>
        <v>15.25</v>
      </c>
      <c r="K60" s="31">
        <f>ROUND(H60*1.05,2)</f>
        <v>15.55</v>
      </c>
      <c r="L60"/>
      <c r="M60"/>
      <c r="N60"/>
      <c r="O60"/>
      <c r="P60"/>
      <c r="Q60"/>
      <c r="R60"/>
      <c r="S60"/>
      <c r="T60"/>
      <c r="U60" s="39">
        <v>20</v>
      </c>
      <c r="V60" s="40">
        <f>U60*9</f>
        <v>180</v>
      </c>
      <c r="W60" s="34" t="e">
        <f>#REF!+V60</f>
        <v>#VALUE!</v>
      </c>
      <c r="X60" s="35">
        <f>R60*14</f>
        <v>0</v>
      </c>
      <c r="Y60" s="35" t="e">
        <f>W60-X60</f>
        <v>#VALUE!</v>
      </c>
      <c r="Z60" s="36" t="e">
        <f>Y60/R60</f>
        <v>#VALUE!</v>
      </c>
      <c r="AA60" s="41">
        <f>U60*3.15</f>
        <v>63</v>
      </c>
      <c r="AB60" s="4"/>
      <c r="AC60" s="4"/>
    </row>
    <row r="61" spans="1:29" ht="13.5" customHeight="1">
      <c r="A61" s="26">
        <v>63</v>
      </c>
      <c r="B61" s="42" t="s">
        <v>126</v>
      </c>
      <c r="C61" s="45" t="s">
        <v>127</v>
      </c>
      <c r="D61" s="43">
        <v>400</v>
      </c>
      <c r="E61" s="30">
        <v>19.42</v>
      </c>
      <c r="F61" s="31">
        <v>21.4</v>
      </c>
      <c r="G61" s="31">
        <f>ROUND(F61*(1-$T$4-$T$5),2)</f>
        <v>21.4</v>
      </c>
      <c r="H61" s="31">
        <f>ROUND(F61*1.05*(1-$T$4-$T$5),2)</f>
        <v>22.47</v>
      </c>
      <c r="I61" s="31">
        <f>ROUND(H61*1.02,2)</f>
        <v>22.92</v>
      </c>
      <c r="J61" s="31">
        <f>ROUND(H61*1.03,2)</f>
        <v>23.14</v>
      </c>
      <c r="K61" s="31">
        <f>ROUND(H61*1.05,2)</f>
        <v>23.59</v>
      </c>
      <c r="L61"/>
      <c r="M61"/>
      <c r="N61"/>
      <c r="O61"/>
      <c r="P61"/>
      <c r="Q61"/>
      <c r="R61"/>
      <c r="S61"/>
      <c r="T61"/>
      <c r="U61" s="39"/>
      <c r="V61" s="40">
        <f>U61*9</f>
        <v>0</v>
      </c>
      <c r="W61" s="34" t="e">
        <f>#REF!+V61</f>
        <v>#VALUE!</v>
      </c>
      <c r="X61" s="35">
        <f>R61*14</f>
        <v>0</v>
      </c>
      <c r="Y61" s="35" t="e">
        <f>W61-X61</f>
        <v>#VALUE!</v>
      </c>
      <c r="Z61" s="36" t="e">
        <f>Y61/R61</f>
        <v>#VALUE!</v>
      </c>
      <c r="AA61" s="41">
        <f>U61*3.6</f>
        <v>0</v>
      </c>
      <c r="AB61" s="4"/>
      <c r="AC61" s="4"/>
    </row>
    <row r="62" spans="1:29" ht="12.75">
      <c r="A62" s="50">
        <v>64</v>
      </c>
      <c r="B62" s="24" t="s">
        <v>128</v>
      </c>
      <c r="C62" s="41"/>
      <c r="D62" s="51">
        <v>2000</v>
      </c>
      <c r="E62" s="52">
        <v>26.32</v>
      </c>
      <c r="F62" s="53"/>
      <c r="G62" s="53"/>
      <c r="H62" s="53"/>
      <c r="I62" s="53"/>
      <c r="J62" s="53"/>
      <c r="K62" s="53"/>
      <c r="L62"/>
      <c r="M62"/>
      <c r="N62"/>
      <c r="O62"/>
      <c r="P62"/>
      <c r="Q62"/>
      <c r="R62"/>
      <c r="S62"/>
      <c r="T62"/>
      <c r="U62" s="54"/>
      <c r="V62" s="55" t="e">
        <f>(SUM(V14:V25,V30:V50))/8+(SUM(#REF!,V51:V61))/9+(SUM(V26:V29))/12</f>
        <v>#REF!</v>
      </c>
      <c r="W62" s="55" t="e">
        <f>(SUM(W14:W25,W30:W50))/8+(SUM(#REF!,W51:W61))/9+(SUM(W26:W29))/12</f>
        <v>#VALUE!</v>
      </c>
      <c r="X62" s="55" t="e">
        <f>(SUM(#REF!)+SUM(X51:X61))/9+(SUM(X14:X25)+SUM(X30:X50))/8+(SUM(X26:X29))/12</f>
        <v>#REF!</v>
      </c>
      <c r="Y62" s="55" t="e">
        <f>(SUM(#REF!)+SUM(Y51:Y61))/9+(SUM(Y14:Y25)+SUM(Y30:Y50))/8+(SUM(Y26:Y29))/12</f>
        <v>#REF!</v>
      </c>
      <c r="Z62" s="56"/>
      <c r="AA62" s="57"/>
      <c r="AB62" s="4"/>
      <c r="AC62" s="4"/>
    </row>
    <row r="63" spans="1:29" ht="12.75">
      <c r="A63" s="4"/>
      <c r="B63" s="4"/>
      <c r="C63" s="4"/>
      <c r="D63" s="4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1:3" ht="12.75">
      <c r="A64" s="1" t="s">
        <v>129</v>
      </c>
      <c r="C64" s="1" t="s">
        <v>130</v>
      </c>
    </row>
  </sheetData>
  <sheetProtection selectLockedCells="1" selectUnlockedCells="1"/>
  <mergeCells count="1">
    <mergeCell ref="A3:B3"/>
  </mergeCells>
  <conditionalFormatting sqref="U7:U27">
    <cfRule type="cellIs" priority="1" dxfId="0" operator="lessThan" stopIfTrue="1">
      <formula>Главный!$AO$52</formula>
    </cfRule>
  </conditionalFormatting>
  <printOptions/>
  <pageMargins left="0.39375" right="0.39375" top="0.39375" bottom="0.39375" header="0.5118055555555555" footer="0.5118055555555555"/>
  <pageSetup firstPageNumber="1" useFirstPageNumber="1"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2012-04-09T06:22:17Z</cp:lastPrinted>
  <dcterms:created xsi:type="dcterms:W3CDTF">2011-08-25T10:46:22Z</dcterms:created>
  <dcterms:modified xsi:type="dcterms:W3CDTF">2012-06-22T12:58:41Z</dcterms:modified>
  <cp:category/>
  <cp:version/>
  <cp:contentType/>
  <cp:contentStatus/>
  <cp:revision>26</cp:revision>
</cp:coreProperties>
</file>