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240" yWindow="60" windowWidth="20055" windowHeight="7950"/>
  </bookViews>
  <sheets>
    <sheet name="перф.обыкн. лотки" sheetId="1" r:id="rId1"/>
    <sheet name="лестничные лотки" sheetId="2" r:id="rId2"/>
    <sheet name="Лист3" sheetId="3" r:id="rId3"/>
  </sheets>
  <calcPr calcId="124519" refMode="R1C1"/>
</workbook>
</file>

<file path=xl/calcChain.xml><?xml version="1.0" encoding="utf-8"?>
<calcChain xmlns="http://schemas.openxmlformats.org/spreadsheetml/2006/main">
  <c r="H59" i="1"/>
  <c r="J11" i="3"/>
  <c r="J10" l="1"/>
  <c r="J9"/>
  <c r="G9"/>
  <c r="F9"/>
  <c r="J8" s="1"/>
  <c r="H8" s="1"/>
  <c r="G8" s="1"/>
  <c r="F8"/>
  <c r="J7" s="1"/>
  <c r="H7" l="1"/>
  <c r="G7"/>
  <c r="F7"/>
  <c r="J6" s="1"/>
  <c r="H6" s="1"/>
  <c r="G6" s="1"/>
  <c r="F6"/>
  <c r="J5" s="1"/>
  <c r="H5"/>
  <c r="G5"/>
  <c r="F5"/>
  <c r="J4" s="1"/>
  <c r="H4" s="1"/>
  <c r="G4"/>
  <c r="F4"/>
  <c r="J3"/>
  <c r="H3" s="1"/>
  <c r="G3"/>
  <c r="F3"/>
  <c r="G93" i="1"/>
  <c r="G92"/>
  <c r="G91"/>
  <c r="H83"/>
  <c r="G83"/>
  <c r="H82"/>
  <c r="G82"/>
  <c r="H81"/>
  <c r="G81"/>
  <c r="H80"/>
  <c r="G80"/>
  <c r="H79"/>
  <c r="G79"/>
  <c r="H78"/>
  <c r="G78"/>
  <c r="H77"/>
  <c r="G77"/>
  <c r="H76"/>
  <c r="G76"/>
  <c r="H75"/>
  <c r="G75"/>
  <c r="G73"/>
  <c r="G72"/>
  <c r="G71"/>
  <c r="G70"/>
  <c r="G69"/>
  <c r="H69" s="1"/>
  <c r="H71" l="1"/>
  <c r="I71" s="1"/>
  <c r="H73"/>
  <c r="I73" s="1"/>
  <c r="I69"/>
  <c r="H70"/>
  <c r="I70" s="1"/>
  <c r="H72"/>
  <c r="I72" s="1"/>
  <c r="G68"/>
  <c r="G67"/>
  <c r="H67" s="1"/>
  <c r="G65"/>
  <c r="H65" s="1"/>
  <c r="I65" s="1"/>
  <c r="G64"/>
  <c r="H64" s="1"/>
  <c r="I64" s="1"/>
  <c r="G63"/>
  <c r="I62"/>
  <c r="G62"/>
  <c r="H62" s="1"/>
  <c r="G61"/>
  <c r="G60"/>
  <c r="H60" s="1"/>
  <c r="G59"/>
  <c r="G58"/>
  <c r="H58" s="1"/>
  <c r="I56"/>
  <c r="G56"/>
  <c r="H56" s="1"/>
  <c r="I55"/>
  <c r="G55"/>
  <c r="H55" s="1"/>
  <c r="I54"/>
  <c r="G54"/>
  <c r="H54" s="1"/>
  <c r="I53"/>
  <c r="G53"/>
  <c r="H53" s="1"/>
  <c r="G52"/>
  <c r="H52" l="1"/>
  <c r="I52" s="1"/>
  <c r="I60"/>
  <c r="H61"/>
  <c r="I61" s="1"/>
  <c r="H63"/>
  <c r="I63" s="1"/>
  <c r="I67"/>
  <c r="H68"/>
  <c r="I68" s="1"/>
  <c r="I58"/>
  <c r="I59"/>
  <c r="G51"/>
  <c r="H51" s="1"/>
  <c r="I51" s="1"/>
  <c r="G50"/>
  <c r="H50" s="1"/>
  <c r="I50" s="1"/>
  <c r="G49"/>
  <c r="H49" s="1"/>
  <c r="I49" s="1"/>
  <c r="G48"/>
  <c r="H48" s="1"/>
  <c r="I48" s="1"/>
  <c r="G47"/>
  <c r="H47" s="1"/>
  <c r="I46"/>
  <c r="G46"/>
  <c r="H46" s="1"/>
  <c r="I45"/>
  <c r="G45"/>
  <c r="H45" s="1"/>
  <c r="G43"/>
  <c r="G42"/>
  <c r="H42" s="1"/>
  <c r="G41"/>
  <c r="H41" s="1"/>
  <c r="I41" s="1"/>
  <c r="G40"/>
  <c r="H40" s="1"/>
  <c r="I40" s="1"/>
  <c r="G39"/>
  <c r="H39" s="1"/>
  <c r="I39" s="1"/>
  <c r="G38"/>
  <c r="H38" s="1"/>
  <c r="I38" s="1"/>
  <c r="G37"/>
  <c r="H37" s="1"/>
  <c r="G36"/>
  <c r="H36" s="1"/>
  <c r="G35"/>
  <c r="H35" s="1"/>
  <c r="I35" s="1"/>
  <c r="G34"/>
  <c r="H34" s="1"/>
  <c r="I34" s="1"/>
  <c r="G33"/>
  <c r="H33" s="1"/>
  <c r="I33" s="1"/>
  <c r="G32"/>
  <c r="H32" s="1"/>
  <c r="I32" s="1"/>
  <c r="G31"/>
  <c r="G29"/>
  <c r="G28"/>
  <c r="G27"/>
  <c r="G26"/>
  <c r="H26" s="1"/>
  <c r="G25"/>
  <c r="G24"/>
  <c r="H24" s="1"/>
  <c r="I23"/>
  <c r="G23"/>
  <c r="H23" s="1"/>
  <c r="I22"/>
  <c r="G22"/>
  <c r="H22" s="1"/>
  <c r="G21"/>
  <c r="G20"/>
  <c r="H20" s="1"/>
  <c r="G19"/>
  <c r="H19" s="1"/>
  <c r="I19" s="1"/>
  <c r="G18"/>
  <c r="H18" s="1"/>
  <c r="I18" s="1"/>
  <c r="G17"/>
  <c r="H17" s="1"/>
  <c r="I17" s="1"/>
  <c r="G15"/>
  <c r="H15" s="1"/>
  <c r="I15" s="1"/>
  <c r="G14"/>
  <c r="H14" s="1"/>
  <c r="I14" s="1"/>
  <c r="G13"/>
  <c r="H13" s="1"/>
  <c r="I13" s="1"/>
  <c r="G12"/>
  <c r="H12" s="1"/>
  <c r="I12" s="1"/>
  <c r="G11"/>
  <c r="H11" s="1"/>
  <c r="I11" s="1"/>
  <c r="G10"/>
  <c r="H10" s="1"/>
  <c r="I10" s="1"/>
  <c r="G9"/>
  <c r="H9" s="1"/>
  <c r="I9" s="1"/>
  <c r="G8"/>
  <c r="H8" s="1"/>
  <c r="I8" s="1"/>
  <c r="G7"/>
  <c r="H7" s="1"/>
  <c r="I7" s="1"/>
  <c r="G6"/>
  <c r="H6" s="1"/>
  <c r="I6" s="1"/>
  <c r="G5"/>
  <c r="H5" s="1"/>
  <c r="I5" s="1"/>
  <c r="G4"/>
  <c r="H4" s="1"/>
  <c r="I4" s="1"/>
  <c r="G3"/>
  <c r="H3" s="1"/>
  <c r="I3" s="1"/>
  <c r="H28" l="1"/>
  <c r="I28" s="1"/>
  <c r="I20"/>
  <c r="H21"/>
  <c r="I21" s="1"/>
  <c r="I26"/>
  <c r="H27"/>
  <c r="I27" s="1"/>
  <c r="H29"/>
  <c r="I29" s="1"/>
  <c r="I42"/>
  <c r="H43"/>
  <c r="I43" s="1"/>
  <c r="I24"/>
  <c r="H25"/>
  <c r="I25" s="1"/>
  <c r="H31"/>
  <c r="I31" s="1"/>
  <c r="I36"/>
  <c r="I37"/>
  <c r="I47"/>
  <c r="J12" i="3"/>
  <c r="H91" i="1"/>
  <c r="I91"/>
  <c r="H92"/>
  <c r="I92"/>
  <c r="H93"/>
  <c r="I93"/>
</calcChain>
</file>

<file path=xl/sharedStrings.xml><?xml version="1.0" encoding="utf-8"?>
<sst xmlns="http://schemas.openxmlformats.org/spreadsheetml/2006/main" count="719" uniqueCount="187">
  <si>
    <t>Наименование</t>
  </si>
  <si>
    <t>Ед. изм.</t>
  </si>
  <si>
    <t>м</t>
  </si>
  <si>
    <t>Лоток перфорированный L=3000 мм</t>
  </si>
  <si>
    <t>вес 1 м       (в кг)</t>
  </si>
  <si>
    <t>Цена за лоток (3 м)</t>
  </si>
  <si>
    <t>Крышки для лотка</t>
  </si>
  <si>
    <t>Крышка для лотка L=3000 мм</t>
  </si>
  <si>
    <t>высота борта (h)</t>
  </si>
  <si>
    <t>толщина листа (е)</t>
  </si>
  <si>
    <t xml:space="preserve">Соеденитель 40 </t>
  </si>
  <si>
    <t>-</t>
  </si>
  <si>
    <t>Цена за 1 м (шт)</t>
  </si>
  <si>
    <t>Соеденитель для лотков/фиксаторы/комплект крепления</t>
  </si>
  <si>
    <t>Соеденитель 40 (с фикс.ребром)</t>
  </si>
  <si>
    <t>Соеденитель 50</t>
  </si>
  <si>
    <t>Соеденитель 60</t>
  </si>
  <si>
    <t>Соеденитель 50 (с фикс.ребром)</t>
  </si>
  <si>
    <t>Соеденитель 60 (с фикс.ребром)</t>
  </si>
  <si>
    <t>Соеденитель 100</t>
  </si>
  <si>
    <t>Соеденитель 100 (с фикс.ребром)</t>
  </si>
  <si>
    <t>шт.</t>
  </si>
  <si>
    <t>Фиксатор крышки 50</t>
  </si>
  <si>
    <t>Фиксатор крышки 100</t>
  </si>
  <si>
    <t>Фиксатор крышки 60</t>
  </si>
  <si>
    <t>Фиксатор крышки 40</t>
  </si>
  <si>
    <t>Комплект крепления (болт+гайка+шайба)</t>
  </si>
  <si>
    <t>по запросу</t>
  </si>
  <si>
    <t>Опорные элементы</t>
  </si>
  <si>
    <t>опора (2 тавр.)</t>
  </si>
  <si>
    <t>шт</t>
  </si>
  <si>
    <t>ширина (А)</t>
  </si>
  <si>
    <t>длина</t>
  </si>
  <si>
    <t>ед.изм</t>
  </si>
  <si>
    <t>опора (2 тавр.) с торцевым креплением</t>
  </si>
  <si>
    <t>Профиль З-обр.  (3000 мм)                    Консоль стеновая</t>
  </si>
  <si>
    <t>Артикул</t>
  </si>
  <si>
    <t>аритикул.</t>
  </si>
  <si>
    <t>ширина</t>
  </si>
  <si>
    <t>профиль 25х25 х25</t>
  </si>
  <si>
    <t>профиль 40х40х40</t>
  </si>
  <si>
    <t>профиль 25х40х25</t>
  </si>
  <si>
    <t>соеденитель опор</t>
  </si>
  <si>
    <t>Консоль GK</t>
  </si>
  <si>
    <t>Профиль с регулируемым креп.к потолку</t>
  </si>
  <si>
    <t>Крепежный хомут</t>
  </si>
  <si>
    <t>TK D</t>
  </si>
  <si>
    <t>TK-A D</t>
  </si>
  <si>
    <t>TK-B D</t>
  </si>
  <si>
    <t>опора Т-обр.</t>
  </si>
  <si>
    <t>опора Т-обр. (с потолочным креп.)</t>
  </si>
  <si>
    <t>вес</t>
  </si>
  <si>
    <t>Т Профиль с регулируемым креп.к потолку</t>
  </si>
  <si>
    <t>Т рофиль с регулируемым креп.к потолку</t>
  </si>
  <si>
    <t xml:space="preserve">цена </t>
  </si>
  <si>
    <t>BKT-5 D</t>
  </si>
  <si>
    <t>BKT-10-1 D</t>
  </si>
  <si>
    <t>BKT-10-3 D</t>
  </si>
  <si>
    <t>BKT-10-2 D</t>
  </si>
  <si>
    <t>BKT-20-1 D</t>
  </si>
  <si>
    <t>BKT-20 D</t>
  </si>
  <si>
    <t>BKT-30-1 D</t>
  </si>
  <si>
    <t>BKT-30-2 D</t>
  </si>
  <si>
    <t>BKT-40 D</t>
  </si>
  <si>
    <t>BKT-50 D</t>
  </si>
  <si>
    <t>BKT-60 D</t>
  </si>
  <si>
    <t>BKT-A5 D</t>
  </si>
  <si>
    <t>BKT-A10-1 D</t>
  </si>
  <si>
    <t>BKT-A10-3 D</t>
  </si>
  <si>
    <t>BKT-A10-2 D</t>
  </si>
  <si>
    <t>BKT-A20-1 D</t>
  </si>
  <si>
    <t>BKT-A20 D</t>
  </si>
  <si>
    <t>BKT-A30-1 D</t>
  </si>
  <si>
    <t>BKT-A30-2 D</t>
  </si>
  <si>
    <t>BKT-A40 D</t>
  </si>
  <si>
    <t>BKT-A50 D</t>
  </si>
  <si>
    <t>BKT-A60 D</t>
  </si>
  <si>
    <t>BKT-A5/5 D</t>
  </si>
  <si>
    <t>BKT-A10-1/5 D</t>
  </si>
  <si>
    <t>BKT-A10-3/5 D</t>
  </si>
  <si>
    <t>BKT-A10-2/5 D</t>
  </si>
  <si>
    <t>BKT-A20-1/5 D</t>
  </si>
  <si>
    <t>BKT-A20/5 D</t>
  </si>
  <si>
    <t>BKT-A30-1/5 D</t>
  </si>
  <si>
    <t>BKT-A30-2/5 D</t>
  </si>
  <si>
    <t>BKT-A40/5 D</t>
  </si>
  <si>
    <t>BKT-A50/5 D</t>
  </si>
  <si>
    <t>BKT-A60/5 D</t>
  </si>
  <si>
    <t>Лотки перфорированные (обыкновенные) высота=60 мм</t>
  </si>
  <si>
    <t>кол-во</t>
  </si>
  <si>
    <t>сумма</t>
  </si>
  <si>
    <t>ИТОГ:</t>
  </si>
  <si>
    <t>BKT-B5 D</t>
  </si>
  <si>
    <t>BKT-B10-1 D</t>
  </si>
  <si>
    <t>BKT-B20 D</t>
  </si>
  <si>
    <t>BKT-B30-1 D</t>
  </si>
  <si>
    <t>BKT-B30-2 D</t>
  </si>
  <si>
    <t>BKT-B40 D</t>
  </si>
  <si>
    <t>BKT-B50 D</t>
  </si>
  <si>
    <t>BKT-B60 D</t>
  </si>
  <si>
    <t>BKT-B10 D</t>
  </si>
  <si>
    <t>BKT-C10 D</t>
  </si>
  <si>
    <t>BKT-C20 D</t>
  </si>
  <si>
    <t>BKT-C30 D</t>
  </si>
  <si>
    <t>BKT-C40 D</t>
  </si>
  <si>
    <t>BKT-C50 D</t>
  </si>
  <si>
    <t>BKT-C60 D</t>
  </si>
  <si>
    <t>BKT-5K PG</t>
  </si>
  <si>
    <t>BKT-10K PG</t>
  </si>
  <si>
    <t>BKT-20K PG</t>
  </si>
  <si>
    <t>BKT-30K PG</t>
  </si>
  <si>
    <t>BKT-40K PG</t>
  </si>
  <si>
    <t>BKT-50K PG</t>
  </si>
  <si>
    <t>BKT-60K PG</t>
  </si>
  <si>
    <t>BKT-5/1 D</t>
  </si>
  <si>
    <t>BKT-10 D</t>
  </si>
  <si>
    <t>BKT-A5/1 D</t>
  </si>
  <si>
    <t>BKT-A10 D</t>
  </si>
  <si>
    <t>BKT-A5/5/1 D</t>
  </si>
  <si>
    <t>BKT-A10/5 D</t>
  </si>
  <si>
    <t>BKT-B5/1 D</t>
  </si>
  <si>
    <t>BKT-C10/1 D</t>
  </si>
  <si>
    <t>BKT-C20/1 D</t>
  </si>
  <si>
    <t>B1-1 PG</t>
  </si>
  <si>
    <t>B1-2 PG</t>
  </si>
  <si>
    <t>B1-A PG</t>
  </si>
  <si>
    <t>B1-3 PG</t>
  </si>
  <si>
    <t>B1-A1 PG</t>
  </si>
  <si>
    <t>B1-4 PG</t>
  </si>
  <si>
    <t>B1-A2 PG</t>
  </si>
  <si>
    <t>B1-5 PG</t>
  </si>
  <si>
    <t>B1-A4 PG</t>
  </si>
  <si>
    <t>BKK-A45 PG</t>
  </si>
  <si>
    <t>BKK-A55 PG</t>
  </si>
  <si>
    <t>BKK-A65 PG</t>
  </si>
  <si>
    <t>BKK-A105 PG</t>
  </si>
  <si>
    <t>Комплект крепления (болт+гай/+шайба) M8X15 mm</t>
  </si>
  <si>
    <t>BB-2 DAK</t>
  </si>
  <si>
    <t>B-15 PG</t>
  </si>
  <si>
    <t>B-11 PG</t>
  </si>
  <si>
    <t>B-13 PG</t>
  </si>
  <si>
    <t>BKD-10 PG</t>
  </si>
  <si>
    <t>Консоль 60</t>
  </si>
  <si>
    <t>BKD-5 PG</t>
  </si>
  <si>
    <t>BKD-20 PG</t>
  </si>
  <si>
    <t>BKD-30 PG</t>
  </si>
  <si>
    <t>BKD-40 PG</t>
  </si>
  <si>
    <t>BKD-50 PG</t>
  </si>
  <si>
    <t>BKD-60 PG</t>
  </si>
  <si>
    <t>Консоль 110</t>
  </si>
  <si>
    <t>Консоль 210</t>
  </si>
  <si>
    <t>Консоль 310</t>
  </si>
  <si>
    <t>Консоль 410</t>
  </si>
  <si>
    <t>Консоль 510</t>
  </si>
  <si>
    <t>Консоль 610</t>
  </si>
  <si>
    <t>Лотки перфорированные/не перфорированные (обыкновенные) высота=40 мм</t>
  </si>
  <si>
    <t>Лотки перфорированные/не перфорированные (с ребром жесткости) высота=40 мм</t>
  </si>
  <si>
    <t>Лотки перфорированные/не перфорированные (с ребром жесткости) высота=50 мм</t>
  </si>
  <si>
    <t>Лотки перфорированные/не перфорированные (с ребром жесткости) высота=60 мм</t>
  </si>
  <si>
    <t>Лотки перфорированные/не перфорированные (с ребром жесткости) высота=100 мм</t>
  </si>
  <si>
    <t>B7 D</t>
  </si>
  <si>
    <t>B8 D</t>
  </si>
  <si>
    <t>B1-8 D</t>
  </si>
  <si>
    <t>BT-HP D</t>
  </si>
  <si>
    <t>BT-HP-A D</t>
  </si>
  <si>
    <t>B9 D</t>
  </si>
  <si>
    <t>B10 D</t>
  </si>
  <si>
    <t>B1-6 D</t>
  </si>
  <si>
    <t>BK-110 D</t>
  </si>
  <si>
    <t>BK-160 D</t>
  </si>
  <si>
    <t>BK-210 D</t>
  </si>
  <si>
    <t>BK-260 D</t>
  </si>
  <si>
    <t>BK-310 D</t>
  </si>
  <si>
    <t>BK-360 D</t>
  </si>
  <si>
    <t>BK-410 D</t>
  </si>
  <si>
    <t>BK-460 D</t>
  </si>
  <si>
    <t>BK-510 D</t>
  </si>
  <si>
    <t>BK-560 D</t>
  </si>
  <si>
    <t>BK-610 D</t>
  </si>
  <si>
    <t>BI-HP D</t>
  </si>
  <si>
    <t>BI-HP-A D</t>
  </si>
  <si>
    <t>BDP-1 D</t>
  </si>
  <si>
    <t>BDP-3 D</t>
  </si>
  <si>
    <t>Труба 32мм (внутр.диам - 25 мм)</t>
  </si>
  <si>
    <t>Потолочный подвес L=600мм (с креплением)</t>
  </si>
  <si>
    <t>Консоль L=400мм</t>
  </si>
  <si>
    <t>Фиксатор крышки 150</t>
  </si>
</sst>
</file>

<file path=xl/styles.xml><?xml version="1.0" encoding="utf-8"?>
<styleSheet xmlns="http://schemas.openxmlformats.org/spreadsheetml/2006/main">
  <numFmts count="6">
    <numFmt numFmtId="44" formatCode="_-* #,##0.00\ &quot;р.&quot;_-;\-* #,##0.00\ &quot;р.&quot;_-;_-* &quot;-&quot;??\ &quot;р.&quot;_-;_-@_-"/>
    <numFmt numFmtId="164" formatCode="#,##0.0"/>
    <numFmt numFmtId="165" formatCode="0.0"/>
    <numFmt numFmtId="166" formatCode="#,##0\ &quot;р.&quot;"/>
    <numFmt numFmtId="167" formatCode="#,##0.0\ _р_."/>
    <numFmt numFmtId="168" formatCode="#,##0.0\ &quot;р.&quot;"/>
  </numFmts>
  <fonts count="7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0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</fonts>
  <fills count="9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99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7C80"/>
        <bgColor indexed="64"/>
      </patternFill>
    </fill>
    <fill>
      <patternFill patternType="solid">
        <fgColor rgb="FF66FF99"/>
        <bgColor indexed="64"/>
      </patternFill>
    </fill>
    <fill>
      <patternFill patternType="solid">
        <fgColor rgb="FFFF0000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">
    <xf numFmtId="0" fontId="0" fillId="0" borderId="0"/>
    <xf numFmtId="0" fontId="3" fillId="0" borderId="0"/>
    <xf numFmtId="0" fontId="3" fillId="0" borderId="0"/>
  </cellStyleXfs>
  <cellXfs count="115">
    <xf numFmtId="0" fontId="0" fillId="0" borderId="0" xfId="0"/>
    <xf numFmtId="0" fontId="3" fillId="0" borderId="2" xfId="2" applyFill="1" applyBorder="1" applyAlignment="1">
      <alignment horizontal="center" vertical="center"/>
    </xf>
    <xf numFmtId="0" fontId="0" fillId="0" borderId="0" xfId="0" applyFont="1"/>
    <xf numFmtId="0" fontId="0" fillId="0" borderId="1" xfId="0" applyBorder="1" applyAlignment="1">
      <alignment horizontal="center"/>
    </xf>
    <xf numFmtId="0" fontId="1" fillId="0" borderId="1" xfId="1" applyFont="1" applyFill="1" applyBorder="1" applyAlignment="1">
      <alignment horizontal="center" vertical="center"/>
    </xf>
    <xf numFmtId="164" fontId="0" fillId="0" borderId="1" xfId="0" applyNumberFormat="1" applyBorder="1" applyAlignment="1">
      <alignment horizontal="center"/>
    </xf>
    <xf numFmtId="166" fontId="2" fillId="0" borderId="1" xfId="1" applyNumberFormat="1" applyFont="1" applyFill="1" applyBorder="1" applyAlignment="1">
      <alignment horizontal="center" vertical="center" wrapText="1"/>
    </xf>
    <xf numFmtId="0" fontId="1" fillId="0" borderId="6" xfId="1" applyFont="1" applyFill="1" applyBorder="1" applyAlignment="1">
      <alignment horizontal="center" vertical="center"/>
    </xf>
    <xf numFmtId="0" fontId="0" fillId="0" borderId="6" xfId="0" applyBorder="1" applyAlignment="1">
      <alignment horizontal="center"/>
    </xf>
    <xf numFmtId="164" fontId="0" fillId="0" borderId="6" xfId="0" applyNumberFormat="1" applyBorder="1" applyAlignment="1">
      <alignment horizontal="center"/>
    </xf>
    <xf numFmtId="0" fontId="0" fillId="0" borderId="2" xfId="0" applyBorder="1" applyAlignment="1">
      <alignment horizontal="center"/>
    </xf>
    <xf numFmtId="0" fontId="1" fillId="0" borderId="2" xfId="1" applyFont="1" applyFill="1" applyBorder="1" applyAlignment="1">
      <alignment horizontal="center" vertical="center"/>
    </xf>
    <xf numFmtId="164" fontId="0" fillId="0" borderId="2" xfId="0" applyNumberFormat="1" applyBorder="1" applyAlignment="1">
      <alignment horizontal="center"/>
    </xf>
    <xf numFmtId="0" fontId="5" fillId="0" borderId="0" xfId="2" applyFont="1" applyFill="1" applyBorder="1" applyAlignment="1">
      <alignment horizontal="center" vertical="center" wrapText="1"/>
    </xf>
    <xf numFmtId="0" fontId="5" fillId="0" borderId="0" xfId="2" applyFont="1" applyFill="1" applyBorder="1" applyAlignment="1">
      <alignment vertical="center" wrapText="1"/>
    </xf>
    <xf numFmtId="0" fontId="4" fillId="3" borderId="1" xfId="2" applyFont="1" applyFill="1" applyBorder="1" applyAlignment="1">
      <alignment vertical="center" wrapText="1"/>
    </xf>
    <xf numFmtId="0" fontId="4" fillId="3" borderId="6" xfId="2" applyFont="1" applyFill="1" applyBorder="1" applyAlignment="1">
      <alignment vertical="center" wrapText="1"/>
    </xf>
    <xf numFmtId="0" fontId="4" fillId="3" borderId="2" xfId="2" applyFont="1" applyFill="1" applyBorder="1" applyAlignment="1">
      <alignment vertical="center" wrapText="1"/>
    </xf>
    <xf numFmtId="165" fontId="2" fillId="0" borderId="5" xfId="1" applyNumberFormat="1" applyFont="1" applyFill="1" applyBorder="1" applyAlignment="1">
      <alignment horizontal="center" vertical="center" wrapText="1"/>
    </xf>
    <xf numFmtId="0" fontId="0" fillId="0" borderId="0" xfId="0" applyBorder="1" applyAlignment="1">
      <alignment horizontal="center"/>
    </xf>
    <xf numFmtId="164" fontId="0" fillId="0" borderId="0" xfId="0" applyNumberFormat="1" applyBorder="1" applyAlignment="1">
      <alignment horizontal="center"/>
    </xf>
    <xf numFmtId="0" fontId="0" fillId="0" borderId="1" xfId="0" applyFill="1" applyBorder="1" applyAlignment="1">
      <alignment horizontal="center"/>
    </xf>
    <xf numFmtId="166" fontId="2" fillId="0" borderId="0" xfId="1" applyNumberFormat="1" applyFont="1" applyFill="1" applyBorder="1" applyAlignment="1">
      <alignment horizontal="center" vertical="center" wrapText="1"/>
    </xf>
    <xf numFmtId="0" fontId="0" fillId="0" borderId="0" xfId="0" applyBorder="1"/>
    <xf numFmtId="167" fontId="2" fillId="0" borderId="1" xfId="1" applyNumberFormat="1" applyFont="1" applyFill="1" applyBorder="1" applyAlignment="1">
      <alignment horizontal="center" vertical="center" wrapText="1"/>
    </xf>
    <xf numFmtId="167" fontId="2" fillId="0" borderId="6" xfId="1" applyNumberFormat="1" applyFont="1" applyFill="1" applyBorder="1" applyAlignment="1">
      <alignment horizontal="center" vertical="center" wrapText="1"/>
    </xf>
    <xf numFmtId="168" fontId="2" fillId="0" borderId="2" xfId="1" applyNumberFormat="1" applyFont="1" applyFill="1" applyBorder="1" applyAlignment="1">
      <alignment horizontal="center" vertical="center" wrapText="1"/>
    </xf>
    <xf numFmtId="168" fontId="2" fillId="0" borderId="1" xfId="1" applyNumberFormat="1" applyFont="1" applyFill="1" applyBorder="1" applyAlignment="1">
      <alignment horizontal="center" vertical="center" wrapText="1"/>
    </xf>
    <xf numFmtId="0" fontId="0" fillId="0" borderId="1" xfId="1" applyFont="1" applyFill="1" applyBorder="1" applyAlignment="1">
      <alignment horizontal="center" vertical="center"/>
    </xf>
    <xf numFmtId="0" fontId="0" fillId="0" borderId="6" xfId="1" applyFont="1" applyFill="1" applyBorder="1" applyAlignment="1">
      <alignment horizontal="center" vertical="center"/>
    </xf>
    <xf numFmtId="168" fontId="2" fillId="0" borderId="6" xfId="1" applyNumberFormat="1" applyFont="1" applyFill="1" applyBorder="1" applyAlignment="1">
      <alignment horizontal="center" vertical="center" wrapText="1"/>
    </xf>
    <xf numFmtId="0" fontId="0" fillId="0" borderId="1" xfId="0" applyBorder="1"/>
    <xf numFmtId="0" fontId="2" fillId="0" borderId="0" xfId="0" applyFont="1" applyAlignment="1">
      <alignment horizontal="center"/>
    </xf>
    <xf numFmtId="0" fontId="2" fillId="0" borderId="1" xfId="0" applyFont="1" applyBorder="1" applyAlignment="1">
      <alignment horizontal="center"/>
    </xf>
    <xf numFmtId="0" fontId="2" fillId="4" borderId="0" xfId="0" applyFont="1" applyFill="1" applyAlignment="1">
      <alignment horizontal="center"/>
    </xf>
    <xf numFmtId="0" fontId="2" fillId="2" borderId="1" xfId="0" applyFont="1" applyFill="1" applyBorder="1" applyAlignment="1">
      <alignment horizontal="center"/>
    </xf>
    <xf numFmtId="168" fontId="0" fillId="0" borderId="1" xfId="0" applyNumberFormat="1" applyBorder="1" applyAlignment="1">
      <alignment horizontal="center"/>
    </xf>
    <xf numFmtId="0" fontId="0" fillId="3" borderId="1" xfId="0" applyFill="1" applyBorder="1"/>
    <xf numFmtId="0" fontId="2" fillId="0" borderId="1" xfId="1" applyFont="1" applyFill="1" applyBorder="1" applyAlignment="1">
      <alignment horizontal="center" vertical="center"/>
    </xf>
    <xf numFmtId="0" fontId="2" fillId="0" borderId="1" xfId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4" fillId="0" borderId="1" xfId="2" applyFont="1" applyFill="1" applyBorder="1" applyAlignment="1">
      <alignment vertical="center" wrapText="1"/>
    </xf>
    <xf numFmtId="164" fontId="0" fillId="0" borderId="1" xfId="0" applyNumberFormat="1" applyFill="1" applyBorder="1" applyAlignment="1">
      <alignment horizontal="center"/>
    </xf>
    <xf numFmtId="0" fontId="2" fillId="0" borderId="3" xfId="1" applyFont="1" applyFill="1" applyBorder="1" applyAlignment="1">
      <alignment vertical="center"/>
    </xf>
    <xf numFmtId="0" fontId="2" fillId="0" borderId="4" xfId="1" applyFont="1" applyFill="1" applyBorder="1" applyAlignment="1">
      <alignment vertical="center"/>
    </xf>
    <xf numFmtId="0" fontId="2" fillId="0" borderId="5" xfId="1" applyFont="1" applyFill="1" applyBorder="1" applyAlignment="1">
      <alignment vertical="center"/>
    </xf>
    <xf numFmtId="0" fontId="2" fillId="2" borderId="1" xfId="0" applyFont="1" applyFill="1" applyBorder="1" applyAlignment="1">
      <alignment horizontal="center"/>
    </xf>
    <xf numFmtId="0" fontId="2" fillId="0" borderId="1" xfId="0" applyFont="1" applyFill="1" applyBorder="1" applyAlignment="1">
      <alignment horizontal="center"/>
    </xf>
    <xf numFmtId="0" fontId="0" fillId="3" borderId="1" xfId="0" applyFont="1" applyFill="1" applyBorder="1" applyAlignment="1">
      <alignment horizontal="left"/>
    </xf>
    <xf numFmtId="0" fontId="0" fillId="3" borderId="1" xfId="0" applyFill="1" applyBorder="1" applyAlignment="1">
      <alignment horizontal="left"/>
    </xf>
    <xf numFmtId="0" fontId="0" fillId="0" borderId="1" xfId="0" applyFont="1" applyFill="1" applyBorder="1" applyAlignment="1">
      <alignment horizontal="center"/>
    </xf>
    <xf numFmtId="0" fontId="2" fillId="0" borderId="0" xfId="0" applyFont="1" applyFill="1" applyBorder="1" applyAlignment="1">
      <alignment horizontal="center"/>
    </xf>
    <xf numFmtId="0" fontId="2" fillId="0" borderId="2" xfId="0" applyFont="1" applyBorder="1" applyAlignment="1">
      <alignment horizontal="center"/>
    </xf>
    <xf numFmtId="0" fontId="0" fillId="3" borderId="2" xfId="0" applyFont="1" applyFill="1" applyBorder="1" applyAlignment="1">
      <alignment horizontal="left"/>
    </xf>
    <xf numFmtId="0" fontId="0" fillId="0" borderId="2" xfId="0" applyFont="1" applyFill="1" applyBorder="1" applyAlignment="1">
      <alignment horizontal="center"/>
    </xf>
    <xf numFmtId="0" fontId="2" fillId="0" borderId="2" xfId="0" applyFont="1" applyFill="1" applyBorder="1" applyAlignment="1">
      <alignment horizontal="center"/>
    </xf>
    <xf numFmtId="0" fontId="0" fillId="0" borderId="1" xfId="0" applyFont="1" applyBorder="1" applyAlignment="1">
      <alignment horizontal="center"/>
    </xf>
    <xf numFmtId="0" fontId="0" fillId="0" borderId="0" xfId="0" applyFont="1" applyFill="1" applyBorder="1" applyAlignment="1">
      <alignment horizontal="center"/>
    </xf>
    <xf numFmtId="0" fontId="2" fillId="7" borderId="1" xfId="0" applyFont="1" applyFill="1" applyBorder="1" applyAlignment="1">
      <alignment horizontal="center"/>
    </xf>
    <xf numFmtId="0" fontId="0" fillId="7" borderId="1" xfId="0" applyFill="1" applyBorder="1"/>
    <xf numFmtId="0" fontId="0" fillId="7" borderId="1" xfId="0" applyFill="1" applyBorder="1" applyAlignment="1">
      <alignment horizontal="center"/>
    </xf>
    <xf numFmtId="0" fontId="0" fillId="7" borderId="1" xfId="0" applyFont="1" applyFill="1" applyBorder="1" applyAlignment="1">
      <alignment horizontal="center"/>
    </xf>
    <xf numFmtId="0" fontId="4" fillId="3" borderId="1" xfId="2" applyFont="1" applyFill="1" applyBorder="1" applyAlignment="1">
      <alignment horizontal="center" vertical="center" wrapText="1"/>
    </xf>
    <xf numFmtId="0" fontId="2" fillId="4" borderId="7" xfId="1" applyFont="1" applyFill="1" applyBorder="1" applyAlignment="1">
      <alignment horizontal="center" vertical="center" wrapText="1"/>
    </xf>
    <xf numFmtId="0" fontId="2" fillId="4" borderId="6" xfId="1" applyFont="1" applyFill="1" applyBorder="1" applyAlignment="1">
      <alignment horizontal="center" vertical="center"/>
    </xf>
    <xf numFmtId="0" fontId="2" fillId="4" borderId="6" xfId="1" applyFont="1" applyFill="1" applyBorder="1" applyAlignment="1">
      <alignment horizontal="center" vertical="center" wrapText="1"/>
    </xf>
    <xf numFmtId="0" fontId="2" fillId="4" borderId="6" xfId="0" applyFont="1" applyFill="1" applyBorder="1" applyAlignment="1">
      <alignment horizontal="center" vertical="center" wrapText="1"/>
    </xf>
    <xf numFmtId="168" fontId="0" fillId="0" borderId="1" xfId="0" applyNumberFormat="1" applyBorder="1"/>
    <xf numFmtId="0" fontId="0" fillId="0" borderId="7" xfId="0" applyFill="1" applyBorder="1" applyAlignment="1">
      <alignment horizontal="center"/>
    </xf>
    <xf numFmtId="0" fontId="0" fillId="0" borderId="0" xfId="0" applyAlignment="1">
      <alignment horizontal="center" vertical="center"/>
    </xf>
    <xf numFmtId="168" fontId="0" fillId="0" borderId="6" xfId="0" applyNumberFormat="1" applyBorder="1"/>
    <xf numFmtId="0" fontId="0" fillId="0" borderId="1" xfId="0" applyBorder="1" applyAlignment="1">
      <alignment horizontal="center" vertical="center"/>
    </xf>
    <xf numFmtId="168" fontId="0" fillId="0" borderId="1" xfId="0" applyNumberFormat="1" applyBorder="1" applyAlignment="1">
      <alignment horizontal="center" vertical="center"/>
    </xf>
    <xf numFmtId="0" fontId="4" fillId="2" borderId="1" xfId="2" applyFont="1" applyFill="1" applyBorder="1" applyAlignment="1">
      <alignment vertical="center" wrapText="1"/>
    </xf>
    <xf numFmtId="0" fontId="0" fillId="2" borderId="1" xfId="0" applyFill="1" applyBorder="1"/>
    <xf numFmtId="168" fontId="0" fillId="2" borderId="1" xfId="0" applyNumberFormat="1" applyFill="1" applyBorder="1"/>
    <xf numFmtId="168" fontId="2" fillId="0" borderId="1" xfId="0" applyNumberFormat="1" applyFont="1" applyBorder="1" applyAlignment="1">
      <alignment horizontal="center" vertical="center"/>
    </xf>
    <xf numFmtId="0" fontId="2" fillId="0" borderId="0" xfId="0" applyFont="1"/>
    <xf numFmtId="0" fontId="3" fillId="0" borderId="7" xfId="2" applyFill="1" applyBorder="1" applyAlignment="1">
      <alignment horizontal="center" vertical="center"/>
    </xf>
    <xf numFmtId="167" fontId="2" fillId="0" borderId="2" xfId="1" applyNumberFormat="1" applyFont="1" applyFill="1" applyBorder="1" applyAlignment="1">
      <alignment horizontal="center" vertical="center" wrapText="1"/>
    </xf>
    <xf numFmtId="0" fontId="0" fillId="3" borderId="2" xfId="0" applyFill="1" applyBorder="1"/>
    <xf numFmtId="168" fontId="0" fillId="0" borderId="2" xfId="0" applyNumberFormat="1" applyBorder="1" applyAlignment="1">
      <alignment horizontal="center"/>
    </xf>
    <xf numFmtId="0" fontId="0" fillId="0" borderId="2" xfId="1" applyFont="1" applyFill="1" applyBorder="1" applyAlignment="1">
      <alignment horizontal="center" vertical="center"/>
    </xf>
    <xf numFmtId="0" fontId="0" fillId="0" borderId="2" xfId="0" applyFill="1" applyBorder="1" applyAlignment="1">
      <alignment horizontal="center"/>
    </xf>
    <xf numFmtId="0" fontId="4" fillId="3" borderId="7" xfId="2" applyFont="1" applyFill="1" applyBorder="1" applyAlignment="1">
      <alignment vertical="center" wrapText="1"/>
    </xf>
    <xf numFmtId="168" fontId="0" fillId="0" borderId="6" xfId="0" applyNumberFormat="1" applyBorder="1" applyAlignment="1">
      <alignment horizontal="center"/>
    </xf>
    <xf numFmtId="168" fontId="0" fillId="0" borderId="0" xfId="0" applyNumberFormat="1" applyBorder="1" applyAlignment="1">
      <alignment horizontal="center"/>
    </xf>
    <xf numFmtId="0" fontId="0" fillId="3" borderId="6" xfId="0" applyFill="1" applyBorder="1"/>
    <xf numFmtId="0" fontId="0" fillId="0" borderId="6" xfId="0" applyBorder="1"/>
    <xf numFmtId="0" fontId="4" fillId="3" borderId="1" xfId="0" applyFont="1" applyFill="1" applyBorder="1" applyAlignment="1">
      <alignment vertical="center" wrapText="1"/>
    </xf>
    <xf numFmtId="0" fontId="6" fillId="3" borderId="1" xfId="0" applyFont="1" applyFill="1" applyBorder="1"/>
    <xf numFmtId="0" fontId="6" fillId="0" borderId="1" xfId="0" applyFont="1" applyBorder="1" applyAlignment="1">
      <alignment horizontal="center"/>
    </xf>
    <xf numFmtId="44" fontId="6" fillId="0" borderId="1" xfId="0" applyNumberFormat="1" applyFont="1" applyBorder="1"/>
    <xf numFmtId="0" fontId="2" fillId="8" borderId="1" xfId="0" applyFont="1" applyFill="1" applyBorder="1" applyAlignment="1">
      <alignment horizontal="center"/>
    </xf>
    <xf numFmtId="0" fontId="4" fillId="8" borderId="1" xfId="0" applyFont="1" applyFill="1" applyBorder="1" applyAlignment="1">
      <alignment vertical="center" wrapText="1"/>
    </xf>
    <xf numFmtId="0" fontId="0" fillId="8" borderId="1" xfId="0" applyFill="1" applyBorder="1" applyAlignment="1">
      <alignment horizontal="center"/>
    </xf>
    <xf numFmtId="0" fontId="6" fillId="8" borderId="1" xfId="0" applyFont="1" applyFill="1" applyBorder="1" applyAlignment="1">
      <alignment horizontal="center"/>
    </xf>
    <xf numFmtId="44" fontId="6" fillId="8" borderId="1" xfId="0" applyNumberFormat="1" applyFont="1" applyFill="1" applyBorder="1"/>
    <xf numFmtId="0" fontId="2" fillId="2" borderId="3" xfId="1" applyFont="1" applyFill="1" applyBorder="1" applyAlignment="1">
      <alignment horizontal="center" vertical="center"/>
    </xf>
    <xf numFmtId="0" fontId="2" fillId="2" borderId="4" xfId="1" applyFont="1" applyFill="1" applyBorder="1" applyAlignment="1">
      <alignment horizontal="center" vertical="center"/>
    </xf>
    <xf numFmtId="0" fontId="2" fillId="2" borderId="5" xfId="1" applyFont="1" applyFill="1" applyBorder="1" applyAlignment="1">
      <alignment horizontal="center" vertical="center"/>
    </xf>
    <xf numFmtId="0" fontId="2" fillId="2" borderId="3" xfId="0" applyFont="1" applyFill="1" applyBorder="1" applyAlignment="1">
      <alignment horizontal="center"/>
    </xf>
    <xf numFmtId="0" fontId="2" fillId="2" borderId="4" xfId="0" applyFont="1" applyFill="1" applyBorder="1" applyAlignment="1">
      <alignment horizontal="center"/>
    </xf>
    <xf numFmtId="0" fontId="2" fillId="2" borderId="5" xfId="0" applyFont="1" applyFill="1" applyBorder="1" applyAlignment="1">
      <alignment horizontal="center"/>
    </xf>
    <xf numFmtId="0" fontId="2" fillId="6" borderId="3" xfId="0" applyFont="1" applyFill="1" applyBorder="1" applyAlignment="1">
      <alignment horizontal="center"/>
    </xf>
    <xf numFmtId="0" fontId="2" fillId="6" borderId="4" xfId="0" applyFont="1" applyFill="1" applyBorder="1" applyAlignment="1">
      <alignment horizontal="center"/>
    </xf>
    <xf numFmtId="0" fontId="2" fillId="6" borderId="5" xfId="0" applyFont="1" applyFill="1" applyBorder="1" applyAlignment="1">
      <alignment horizontal="center"/>
    </xf>
    <xf numFmtId="0" fontId="5" fillId="5" borderId="3" xfId="2" applyFont="1" applyFill="1" applyBorder="1" applyAlignment="1">
      <alignment horizontal="center" vertical="center" wrapText="1"/>
    </xf>
    <xf numFmtId="0" fontId="5" fillId="5" borderId="4" xfId="2" applyFont="1" applyFill="1" applyBorder="1" applyAlignment="1">
      <alignment horizontal="center" vertical="center" wrapText="1"/>
    </xf>
    <xf numFmtId="0" fontId="5" fillId="5" borderId="5" xfId="2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/>
    </xf>
    <xf numFmtId="0" fontId="5" fillId="2" borderId="3" xfId="2" applyFont="1" applyFill="1" applyBorder="1" applyAlignment="1">
      <alignment horizontal="center" vertical="center" wrapText="1"/>
    </xf>
    <xf numFmtId="0" fontId="5" fillId="2" borderId="4" xfId="2" applyFont="1" applyFill="1" applyBorder="1" applyAlignment="1">
      <alignment horizontal="center" vertical="center" wrapText="1"/>
    </xf>
    <xf numFmtId="0" fontId="5" fillId="2" borderId="5" xfId="2" applyFont="1" applyFill="1" applyBorder="1" applyAlignment="1">
      <alignment horizontal="center" vertical="center" wrapText="1"/>
    </xf>
    <xf numFmtId="0" fontId="2" fillId="2" borderId="1" xfId="1" applyFont="1" applyFill="1" applyBorder="1" applyAlignment="1">
      <alignment horizontal="center" vertical="center"/>
    </xf>
  </cellXfs>
  <cellStyles count="3">
    <cellStyle name="Обычный" xfId="0" builtinId="0"/>
    <cellStyle name="Обычный 2" xfId="1"/>
    <cellStyle name="Обычный 3" xfId="2"/>
  </cellStyles>
  <dxfs count="0"/>
  <tableStyles count="0" defaultTableStyle="TableStyleMedium2" defaultPivotStyle="PivotStyleMedium9"/>
  <colors>
    <mruColors>
      <color rgb="FF66FF99"/>
      <color rgb="FFFF7C80"/>
      <color rgb="FFFF9900"/>
    </mru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9" Type="http://schemas.openxmlformats.org/officeDocument/2006/relationships/image" Target="../media/image39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9525</xdr:colOff>
      <xdr:row>1</xdr:row>
      <xdr:rowOff>190499</xdr:rowOff>
    </xdr:from>
    <xdr:to>
      <xdr:col>13</xdr:col>
      <xdr:colOff>388661</xdr:colOff>
      <xdr:row>11</xdr:row>
      <xdr:rowOff>66674</xdr:rowOff>
    </xdr:to>
    <xdr:pic>
      <xdr:nvPicPr>
        <xdr:cNvPr id="2" name="Рисунок 1" descr="Обычный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96275" y="1142999"/>
          <a:ext cx="2817536" cy="1781175"/>
        </a:xfrm>
        <a:prstGeom prst="rect">
          <a:avLst/>
        </a:prstGeom>
      </xdr:spPr>
    </xdr:pic>
    <xdr:clientData/>
  </xdr:twoCellAnchor>
  <xdr:twoCellAnchor editAs="oneCell">
    <xdr:from>
      <xdr:col>9</xdr:col>
      <xdr:colOff>9525</xdr:colOff>
      <xdr:row>16</xdr:row>
      <xdr:rowOff>9524</xdr:rowOff>
    </xdr:from>
    <xdr:to>
      <xdr:col>12</xdr:col>
      <xdr:colOff>570942</xdr:colOff>
      <xdr:row>24</xdr:row>
      <xdr:rowOff>28575</xdr:rowOff>
    </xdr:to>
    <xdr:pic>
      <xdr:nvPicPr>
        <xdr:cNvPr id="4" name="Рисунок 3" descr="Лоток с ребром.png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134350" y="3629024"/>
          <a:ext cx="2390217" cy="1543051"/>
        </a:xfrm>
        <a:prstGeom prst="rect">
          <a:avLst/>
        </a:prstGeom>
      </xdr:spPr>
    </xdr:pic>
    <xdr:clientData/>
  </xdr:twoCellAnchor>
  <xdr:twoCellAnchor editAs="oneCell">
    <xdr:from>
      <xdr:col>12</xdr:col>
      <xdr:colOff>581025</xdr:colOff>
      <xdr:row>16</xdr:row>
      <xdr:rowOff>0</xdr:rowOff>
    </xdr:from>
    <xdr:to>
      <xdr:col>16</xdr:col>
      <xdr:colOff>238972</xdr:colOff>
      <xdr:row>27</xdr:row>
      <xdr:rowOff>38963</xdr:rowOff>
    </xdr:to>
    <xdr:pic>
      <xdr:nvPicPr>
        <xdr:cNvPr id="15" name="Рисунок 14" descr="Лоток с ребром усиленный.png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534650" y="3619500"/>
          <a:ext cx="2096347" cy="2134463"/>
        </a:xfrm>
        <a:prstGeom prst="rect">
          <a:avLst/>
        </a:prstGeom>
      </xdr:spPr>
    </xdr:pic>
    <xdr:clientData/>
  </xdr:twoCellAnchor>
  <xdr:twoCellAnchor editAs="oneCell">
    <xdr:from>
      <xdr:col>9</xdr:col>
      <xdr:colOff>19050</xdr:colOff>
      <xdr:row>29</xdr:row>
      <xdr:rowOff>190499</xdr:rowOff>
    </xdr:from>
    <xdr:to>
      <xdr:col>12</xdr:col>
      <xdr:colOff>580467</xdr:colOff>
      <xdr:row>38</xdr:row>
      <xdr:rowOff>19050</xdr:rowOff>
    </xdr:to>
    <xdr:pic>
      <xdr:nvPicPr>
        <xdr:cNvPr id="16" name="Рисунок 15" descr="Лоток с ребром.png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105900" y="5905499"/>
          <a:ext cx="2390217" cy="1543051"/>
        </a:xfrm>
        <a:prstGeom prst="rect">
          <a:avLst/>
        </a:prstGeom>
      </xdr:spPr>
    </xdr:pic>
    <xdr:clientData/>
  </xdr:twoCellAnchor>
  <xdr:twoCellAnchor editAs="oneCell">
    <xdr:from>
      <xdr:col>12</xdr:col>
      <xdr:colOff>571500</xdr:colOff>
      <xdr:row>30</xdr:row>
      <xdr:rowOff>0</xdr:rowOff>
    </xdr:from>
    <xdr:to>
      <xdr:col>16</xdr:col>
      <xdr:colOff>229447</xdr:colOff>
      <xdr:row>41</xdr:row>
      <xdr:rowOff>38963</xdr:rowOff>
    </xdr:to>
    <xdr:pic>
      <xdr:nvPicPr>
        <xdr:cNvPr id="17" name="Рисунок 16" descr="Лоток с ребром усиленный.png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525125" y="6286500"/>
          <a:ext cx="2096347" cy="2134463"/>
        </a:xfrm>
        <a:prstGeom prst="rect">
          <a:avLst/>
        </a:prstGeom>
      </xdr:spPr>
    </xdr:pic>
    <xdr:clientData/>
  </xdr:twoCellAnchor>
  <xdr:twoCellAnchor editAs="oneCell">
    <xdr:from>
      <xdr:col>9</xdr:col>
      <xdr:colOff>16565</xdr:colOff>
      <xdr:row>44</xdr:row>
      <xdr:rowOff>42654</xdr:rowOff>
    </xdr:from>
    <xdr:to>
      <xdr:col>12</xdr:col>
      <xdr:colOff>577982</xdr:colOff>
      <xdr:row>52</xdr:row>
      <xdr:rowOff>61705</xdr:rowOff>
    </xdr:to>
    <xdr:pic>
      <xdr:nvPicPr>
        <xdr:cNvPr id="18" name="Рисунок 17" descr="Лоток с ребром.png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226826" y="8615154"/>
          <a:ext cx="2400156" cy="1543051"/>
        </a:xfrm>
        <a:prstGeom prst="rect">
          <a:avLst/>
        </a:prstGeom>
      </xdr:spPr>
    </xdr:pic>
    <xdr:clientData/>
  </xdr:twoCellAnchor>
  <xdr:twoCellAnchor editAs="oneCell">
    <xdr:from>
      <xdr:col>12</xdr:col>
      <xdr:colOff>571501</xdr:colOff>
      <xdr:row>44</xdr:row>
      <xdr:rowOff>1</xdr:rowOff>
    </xdr:from>
    <xdr:to>
      <xdr:col>15</xdr:col>
      <xdr:colOff>557553</xdr:colOff>
      <xdr:row>53</xdr:row>
      <xdr:rowOff>133351</xdr:rowOff>
    </xdr:to>
    <xdr:pic>
      <xdr:nvPicPr>
        <xdr:cNvPr id="19" name="Рисунок 18" descr="Лоток с ребром усиленный.png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601451" y="8572501"/>
          <a:ext cx="1814852" cy="1847850"/>
        </a:xfrm>
        <a:prstGeom prst="rect">
          <a:avLst/>
        </a:prstGeom>
      </xdr:spPr>
    </xdr:pic>
    <xdr:clientData/>
  </xdr:twoCellAnchor>
  <xdr:twoCellAnchor editAs="oneCell">
    <xdr:from>
      <xdr:col>9</xdr:col>
      <xdr:colOff>9525</xdr:colOff>
      <xdr:row>61</xdr:row>
      <xdr:rowOff>19050</xdr:rowOff>
    </xdr:from>
    <xdr:to>
      <xdr:col>15</xdr:col>
      <xdr:colOff>286299</xdr:colOff>
      <xdr:row>72</xdr:row>
      <xdr:rowOff>181290</xdr:rowOff>
    </xdr:to>
    <xdr:pic>
      <xdr:nvPicPr>
        <xdr:cNvPr id="12" name="Рисунок 11" descr="Крышка для лотка.png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296275" y="11639550"/>
          <a:ext cx="3934374" cy="2257740"/>
        </a:xfrm>
        <a:prstGeom prst="rect">
          <a:avLst/>
        </a:prstGeom>
      </xdr:spPr>
    </xdr:pic>
    <xdr:clientData/>
  </xdr:twoCellAnchor>
  <xdr:twoCellAnchor editAs="oneCell">
    <xdr:from>
      <xdr:col>8</xdr:col>
      <xdr:colOff>9525</xdr:colOff>
      <xdr:row>74</xdr:row>
      <xdr:rowOff>38099</xdr:rowOff>
    </xdr:from>
    <xdr:to>
      <xdr:col>14</xdr:col>
      <xdr:colOff>367859</xdr:colOff>
      <xdr:row>83</xdr:row>
      <xdr:rowOff>9524</xdr:rowOff>
    </xdr:to>
    <xdr:pic>
      <xdr:nvPicPr>
        <xdr:cNvPr id="13" name="Рисунок 12" descr="Соедениетели.png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477125" y="13754099"/>
          <a:ext cx="4225484" cy="1685925"/>
        </a:xfrm>
        <a:prstGeom prst="rect">
          <a:avLst/>
        </a:prstGeom>
      </xdr:spPr>
    </xdr:pic>
    <xdr:clientData/>
  </xdr:twoCellAnchor>
  <xdr:twoCellAnchor editAs="oneCell">
    <xdr:from>
      <xdr:col>8</xdr:col>
      <xdr:colOff>19051</xdr:colOff>
      <xdr:row>82</xdr:row>
      <xdr:rowOff>104776</xdr:rowOff>
    </xdr:from>
    <xdr:to>
      <xdr:col>10</xdr:col>
      <xdr:colOff>29350</xdr:colOff>
      <xdr:row>88</xdr:row>
      <xdr:rowOff>123825</xdr:rowOff>
    </xdr:to>
    <xdr:pic>
      <xdr:nvPicPr>
        <xdr:cNvPr id="11" name="Рисунок 10" descr="Фиксатор крышки.png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8401051" y="15725776"/>
          <a:ext cx="1439049" cy="1162049"/>
        </a:xfrm>
        <a:prstGeom prst="rect">
          <a:avLst/>
        </a:prstGeom>
      </xdr:spPr>
    </xdr:pic>
    <xdr:clientData/>
  </xdr:twoCellAnchor>
  <xdr:twoCellAnchor editAs="oneCell">
    <xdr:from>
      <xdr:col>10</xdr:col>
      <xdr:colOff>9526</xdr:colOff>
      <xdr:row>82</xdr:row>
      <xdr:rowOff>104777</xdr:rowOff>
    </xdr:from>
    <xdr:to>
      <xdr:col>12</xdr:col>
      <xdr:colOff>458457</xdr:colOff>
      <xdr:row>88</xdr:row>
      <xdr:rowOff>95251</xdr:rowOff>
    </xdr:to>
    <xdr:pic>
      <xdr:nvPicPr>
        <xdr:cNvPr id="14" name="Рисунок 13" descr="Б Г Ш.png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9820276" y="15725777"/>
          <a:ext cx="1668131" cy="1133474"/>
        </a:xfrm>
        <a:prstGeom prst="rect">
          <a:avLst/>
        </a:prstGeom>
      </xdr:spPr>
    </xdr:pic>
    <xdr:clientData/>
  </xdr:twoCellAnchor>
  <xdr:twoCellAnchor editAs="oneCell">
    <xdr:from>
      <xdr:col>9</xdr:col>
      <xdr:colOff>38100</xdr:colOff>
      <xdr:row>88</xdr:row>
      <xdr:rowOff>247650</xdr:rowOff>
    </xdr:from>
    <xdr:to>
      <xdr:col>11</xdr:col>
      <xdr:colOff>342900</xdr:colOff>
      <xdr:row>97</xdr:row>
      <xdr:rowOff>145359</xdr:rowOff>
    </xdr:to>
    <xdr:pic>
      <xdr:nvPicPr>
        <xdr:cNvPr id="20" name="Рисунок 19" descr="Профиль Z-обр..png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9239250" y="16821150"/>
          <a:ext cx="1524000" cy="1745559"/>
        </a:xfrm>
        <a:prstGeom prst="rect">
          <a:avLst/>
        </a:prstGeom>
      </xdr:spPr>
    </xdr:pic>
    <xdr:clientData/>
  </xdr:twoCellAnchor>
  <xdr:twoCellAnchor editAs="oneCell">
    <xdr:from>
      <xdr:col>8</xdr:col>
      <xdr:colOff>619125</xdr:colOff>
      <xdr:row>129</xdr:row>
      <xdr:rowOff>104775</xdr:rowOff>
    </xdr:from>
    <xdr:to>
      <xdr:col>11</xdr:col>
      <xdr:colOff>276225</xdr:colOff>
      <xdr:row>144</xdr:row>
      <xdr:rowOff>64952</xdr:rowOff>
    </xdr:to>
    <xdr:pic>
      <xdr:nvPicPr>
        <xdr:cNvPr id="21" name="Рисунок 20" descr="Опора с торц. креплением.png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8810625" y="24298275"/>
          <a:ext cx="1695450" cy="2817677"/>
        </a:xfrm>
        <a:prstGeom prst="rect">
          <a:avLst/>
        </a:prstGeom>
      </xdr:spPr>
    </xdr:pic>
    <xdr:clientData/>
  </xdr:twoCellAnchor>
  <xdr:twoCellAnchor editAs="oneCell">
    <xdr:from>
      <xdr:col>7</xdr:col>
      <xdr:colOff>7125</xdr:colOff>
      <xdr:row>129</xdr:row>
      <xdr:rowOff>130950</xdr:rowOff>
    </xdr:from>
    <xdr:to>
      <xdr:col>8</xdr:col>
      <xdr:colOff>710604</xdr:colOff>
      <xdr:row>144</xdr:row>
      <xdr:rowOff>57150</xdr:rowOff>
    </xdr:to>
    <xdr:pic>
      <xdr:nvPicPr>
        <xdr:cNvPr id="22" name="Рисунок 21" descr="Опора.png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7208025" y="24324450"/>
          <a:ext cx="1694079" cy="2783700"/>
        </a:xfrm>
        <a:prstGeom prst="rect">
          <a:avLst/>
        </a:prstGeom>
      </xdr:spPr>
    </xdr:pic>
    <xdr:clientData/>
  </xdr:twoCellAnchor>
  <xdr:twoCellAnchor editAs="oneCell">
    <xdr:from>
      <xdr:col>7</xdr:col>
      <xdr:colOff>9525</xdr:colOff>
      <xdr:row>144</xdr:row>
      <xdr:rowOff>66676</xdr:rowOff>
    </xdr:from>
    <xdr:to>
      <xdr:col>8</xdr:col>
      <xdr:colOff>533400</xdr:colOff>
      <xdr:row>150</xdr:row>
      <xdr:rowOff>164104</xdr:rowOff>
    </xdr:to>
    <xdr:pic>
      <xdr:nvPicPr>
        <xdr:cNvPr id="23" name="Рисунок 22" descr="Соеденитель опор.png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7210425" y="27117676"/>
          <a:ext cx="1514475" cy="1240428"/>
        </a:xfrm>
        <a:prstGeom prst="rect">
          <a:avLst/>
        </a:prstGeom>
      </xdr:spPr>
    </xdr:pic>
    <xdr:clientData/>
  </xdr:twoCellAnchor>
  <xdr:twoCellAnchor editAs="oneCell">
    <xdr:from>
      <xdr:col>8</xdr:col>
      <xdr:colOff>542926</xdr:colOff>
      <xdr:row>144</xdr:row>
      <xdr:rowOff>66676</xdr:rowOff>
    </xdr:from>
    <xdr:to>
      <xdr:col>9</xdr:col>
      <xdr:colOff>533846</xdr:colOff>
      <xdr:row>150</xdr:row>
      <xdr:rowOff>161926</xdr:rowOff>
    </xdr:to>
    <xdr:pic>
      <xdr:nvPicPr>
        <xdr:cNvPr id="24" name="Рисунок 23" descr="Схема соединения опор.png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8734426" y="27117676"/>
          <a:ext cx="810070" cy="1238250"/>
        </a:xfrm>
        <a:prstGeom prst="rect">
          <a:avLst/>
        </a:prstGeom>
      </xdr:spPr>
    </xdr:pic>
    <xdr:clientData/>
  </xdr:twoCellAnchor>
  <xdr:twoCellAnchor editAs="oneCell">
    <xdr:from>
      <xdr:col>11</xdr:col>
      <xdr:colOff>342901</xdr:colOff>
      <xdr:row>88</xdr:row>
      <xdr:rowOff>266700</xdr:rowOff>
    </xdr:from>
    <xdr:to>
      <xdr:col>13</xdr:col>
      <xdr:colOff>438151</xdr:colOff>
      <xdr:row>97</xdr:row>
      <xdr:rowOff>148390</xdr:rowOff>
    </xdr:to>
    <xdr:pic>
      <xdr:nvPicPr>
        <xdr:cNvPr id="25" name="Рисунок 24" descr="Консоль.png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0763251" y="16840200"/>
          <a:ext cx="1314450" cy="1729540"/>
        </a:xfrm>
        <a:prstGeom prst="rect">
          <a:avLst/>
        </a:prstGeom>
      </xdr:spPr>
    </xdr:pic>
    <xdr:clientData/>
  </xdr:twoCellAnchor>
  <xdr:twoCellAnchor editAs="oneCell">
    <xdr:from>
      <xdr:col>7</xdr:col>
      <xdr:colOff>9525</xdr:colOff>
      <xdr:row>150</xdr:row>
      <xdr:rowOff>152401</xdr:rowOff>
    </xdr:from>
    <xdr:to>
      <xdr:col>8</xdr:col>
      <xdr:colOff>352425</xdr:colOff>
      <xdr:row>161</xdr:row>
      <xdr:rowOff>148789</xdr:rowOff>
    </xdr:to>
    <xdr:pic>
      <xdr:nvPicPr>
        <xdr:cNvPr id="26" name="Рисунок 25" descr="Консоль профильн..png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7210425" y="28346401"/>
          <a:ext cx="1333500" cy="2091888"/>
        </a:xfrm>
        <a:prstGeom prst="rect">
          <a:avLst/>
        </a:prstGeom>
      </xdr:spPr>
    </xdr:pic>
    <xdr:clientData/>
  </xdr:twoCellAnchor>
  <xdr:twoCellAnchor editAs="oneCell">
    <xdr:from>
      <xdr:col>8</xdr:col>
      <xdr:colOff>304800</xdr:colOff>
      <xdr:row>154</xdr:row>
      <xdr:rowOff>38100</xdr:rowOff>
    </xdr:from>
    <xdr:to>
      <xdr:col>15</xdr:col>
      <xdr:colOff>257175</xdr:colOff>
      <xdr:row>161</xdr:row>
      <xdr:rowOff>143076</xdr:rowOff>
    </xdr:to>
    <xdr:pic>
      <xdr:nvPicPr>
        <xdr:cNvPr id="27" name="Рисунок 26" descr="Консоль GK.png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8496300" y="28994100"/>
          <a:ext cx="4429125" cy="1438476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163</xdr:row>
      <xdr:rowOff>0</xdr:rowOff>
    </xdr:from>
    <xdr:to>
      <xdr:col>11</xdr:col>
      <xdr:colOff>223716</xdr:colOff>
      <xdr:row>170</xdr:row>
      <xdr:rowOff>0</xdr:rowOff>
    </xdr:to>
    <xdr:pic>
      <xdr:nvPicPr>
        <xdr:cNvPr id="28" name="Рисунок 27" descr="Профиль с регулируемым креплением (попереч).png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8896350" y="25527000"/>
          <a:ext cx="1442916" cy="1333500"/>
        </a:xfrm>
        <a:prstGeom prst="rect">
          <a:avLst/>
        </a:prstGeom>
      </xdr:spPr>
    </xdr:pic>
    <xdr:clientData/>
  </xdr:twoCellAnchor>
  <xdr:twoCellAnchor editAs="oneCell">
    <xdr:from>
      <xdr:col>11</xdr:col>
      <xdr:colOff>219075</xdr:colOff>
      <xdr:row>162</xdr:row>
      <xdr:rowOff>171450</xdr:rowOff>
    </xdr:from>
    <xdr:to>
      <xdr:col>13</xdr:col>
      <xdr:colOff>470184</xdr:colOff>
      <xdr:row>169</xdr:row>
      <xdr:rowOff>161925</xdr:rowOff>
    </xdr:to>
    <xdr:pic>
      <xdr:nvPicPr>
        <xdr:cNvPr id="29" name="Рисунок 28" descr="Профиль с регулируемым креплением.png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0334625" y="25507950"/>
          <a:ext cx="1470309" cy="1323975"/>
        </a:xfrm>
        <a:prstGeom prst="rect">
          <a:avLst/>
        </a:prstGeom>
      </xdr:spPr>
    </xdr:pic>
    <xdr:clientData/>
  </xdr:twoCellAnchor>
  <xdr:twoCellAnchor editAs="oneCell">
    <xdr:from>
      <xdr:col>3</xdr:col>
      <xdr:colOff>34373</xdr:colOff>
      <xdr:row>165</xdr:row>
      <xdr:rowOff>9526</xdr:rowOff>
    </xdr:from>
    <xdr:to>
      <xdr:col>4</xdr:col>
      <xdr:colOff>336673</xdr:colOff>
      <xdr:row>169</xdr:row>
      <xdr:rowOff>107674</xdr:rowOff>
    </xdr:to>
    <xdr:pic>
      <xdr:nvPicPr>
        <xdr:cNvPr id="30" name="Рисунок 29" descr="Крепежный хомут 1.png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4399308" y="31574548"/>
          <a:ext cx="923495" cy="860148"/>
        </a:xfrm>
        <a:prstGeom prst="rect">
          <a:avLst/>
        </a:prstGeom>
      </xdr:spPr>
    </xdr:pic>
    <xdr:clientData/>
  </xdr:twoCellAnchor>
  <xdr:twoCellAnchor editAs="oneCell">
    <xdr:from>
      <xdr:col>4</xdr:col>
      <xdr:colOff>308941</xdr:colOff>
      <xdr:row>165</xdr:row>
      <xdr:rowOff>10768</xdr:rowOff>
    </xdr:from>
    <xdr:to>
      <xdr:col>5</xdr:col>
      <xdr:colOff>654639</xdr:colOff>
      <xdr:row>169</xdr:row>
      <xdr:rowOff>149087</xdr:rowOff>
    </xdr:to>
    <xdr:pic>
      <xdr:nvPicPr>
        <xdr:cNvPr id="31" name="Рисунок 30" descr="Крепежный хомут 2.png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5295071" y="31575790"/>
          <a:ext cx="983459" cy="900319"/>
        </a:xfrm>
        <a:prstGeom prst="rect">
          <a:avLst/>
        </a:prstGeom>
      </xdr:spPr>
    </xdr:pic>
    <xdr:clientData/>
  </xdr:twoCellAnchor>
  <xdr:twoCellAnchor editAs="oneCell">
    <xdr:from>
      <xdr:col>5</xdr:col>
      <xdr:colOff>626168</xdr:colOff>
      <xdr:row>165</xdr:row>
      <xdr:rowOff>9526</xdr:rowOff>
    </xdr:from>
    <xdr:to>
      <xdr:col>6</xdr:col>
      <xdr:colOff>394214</xdr:colOff>
      <xdr:row>169</xdr:row>
      <xdr:rowOff>124239</xdr:rowOff>
    </xdr:to>
    <xdr:pic>
      <xdr:nvPicPr>
        <xdr:cNvPr id="32" name="Рисунок 31" descr="Крепежный хомут 3.png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6250059" y="31574548"/>
          <a:ext cx="828220" cy="876713"/>
        </a:xfrm>
        <a:prstGeom prst="rect">
          <a:avLst/>
        </a:prstGeom>
      </xdr:spPr>
    </xdr:pic>
    <xdr:clientData/>
  </xdr:twoCellAnchor>
  <xdr:twoCellAnchor editAs="oneCell">
    <xdr:from>
      <xdr:col>6</xdr:col>
      <xdr:colOff>388454</xdr:colOff>
      <xdr:row>165</xdr:row>
      <xdr:rowOff>19050</xdr:rowOff>
    </xdr:from>
    <xdr:to>
      <xdr:col>7</xdr:col>
      <xdr:colOff>514590</xdr:colOff>
      <xdr:row>169</xdr:row>
      <xdr:rowOff>149087</xdr:rowOff>
    </xdr:to>
    <xdr:pic>
      <xdr:nvPicPr>
        <xdr:cNvPr id="33" name="Рисунок 32" descr="Крепежный хомут 4.png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7072519" y="31584072"/>
          <a:ext cx="838441" cy="892037"/>
        </a:xfrm>
        <a:prstGeom prst="rect">
          <a:avLst/>
        </a:prstGeom>
      </xdr:spPr>
    </xdr:pic>
    <xdr:clientData/>
  </xdr:twoCellAnchor>
  <xdr:twoCellAnchor editAs="oneCell">
    <xdr:from>
      <xdr:col>7</xdr:col>
      <xdr:colOff>494060</xdr:colOff>
      <xdr:row>165</xdr:row>
      <xdr:rowOff>22778</xdr:rowOff>
    </xdr:from>
    <xdr:to>
      <xdr:col>8</xdr:col>
      <xdr:colOff>687457</xdr:colOff>
      <xdr:row>169</xdr:row>
      <xdr:rowOff>121885</xdr:rowOff>
    </xdr:to>
    <xdr:pic>
      <xdr:nvPicPr>
        <xdr:cNvPr id="34" name="Рисунок 33" descr="Крепежный хомут 5.png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7890430" y="31587800"/>
          <a:ext cx="1187310" cy="861107"/>
        </a:xfrm>
        <a:prstGeom prst="rect">
          <a:avLst/>
        </a:prstGeom>
      </xdr:spPr>
    </xdr:pic>
    <xdr:clientData/>
  </xdr:twoCellAnchor>
  <xdr:twoCellAnchor editAs="oneCell">
    <xdr:from>
      <xdr:col>9</xdr:col>
      <xdr:colOff>9525</xdr:colOff>
      <xdr:row>101</xdr:row>
      <xdr:rowOff>9525</xdr:rowOff>
    </xdr:from>
    <xdr:to>
      <xdr:col>11</xdr:col>
      <xdr:colOff>287967</xdr:colOff>
      <xdr:row>116</xdr:row>
      <xdr:rowOff>0</xdr:rowOff>
    </xdr:to>
    <xdr:pic>
      <xdr:nvPicPr>
        <xdr:cNvPr id="35" name="Рисунок 34" descr="опора Т обр..png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8905875" y="18869025"/>
          <a:ext cx="1497642" cy="2847975"/>
        </a:xfrm>
        <a:prstGeom prst="rect">
          <a:avLst/>
        </a:prstGeom>
      </xdr:spPr>
    </xdr:pic>
    <xdr:clientData/>
  </xdr:twoCellAnchor>
  <xdr:twoCellAnchor editAs="oneCell">
    <xdr:from>
      <xdr:col>11</xdr:col>
      <xdr:colOff>276226</xdr:colOff>
      <xdr:row>101</xdr:row>
      <xdr:rowOff>9526</xdr:rowOff>
    </xdr:from>
    <xdr:to>
      <xdr:col>14</xdr:col>
      <xdr:colOff>168514</xdr:colOff>
      <xdr:row>116</xdr:row>
      <xdr:rowOff>9526</xdr:rowOff>
    </xdr:to>
    <xdr:pic>
      <xdr:nvPicPr>
        <xdr:cNvPr id="36" name="Рисунок 35" descr="опора Т обр. с потолочнм.png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0391776" y="18869026"/>
          <a:ext cx="1721088" cy="2857500"/>
        </a:xfrm>
        <a:prstGeom prst="rect">
          <a:avLst/>
        </a:prstGeom>
      </xdr:spPr>
    </xdr:pic>
    <xdr:clientData/>
  </xdr:twoCellAnchor>
  <xdr:twoCellAnchor editAs="oneCell">
    <xdr:from>
      <xdr:col>7</xdr:col>
      <xdr:colOff>9525</xdr:colOff>
      <xdr:row>102</xdr:row>
      <xdr:rowOff>0</xdr:rowOff>
    </xdr:from>
    <xdr:to>
      <xdr:col>9</xdr:col>
      <xdr:colOff>28575</xdr:colOff>
      <xdr:row>116</xdr:row>
      <xdr:rowOff>185577</xdr:rowOff>
    </xdr:to>
    <xdr:pic>
      <xdr:nvPicPr>
        <xdr:cNvPr id="37" name="Рисунок 36" descr="соеденитель Т обр. опор.png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7210425" y="19050000"/>
          <a:ext cx="1828800" cy="2852577"/>
        </a:xfrm>
        <a:prstGeom prst="rect">
          <a:avLst/>
        </a:prstGeom>
      </xdr:spPr>
    </xdr:pic>
    <xdr:clientData/>
  </xdr:twoCellAnchor>
  <xdr:twoCellAnchor editAs="oneCell">
    <xdr:from>
      <xdr:col>9</xdr:col>
      <xdr:colOff>219075</xdr:colOff>
      <xdr:row>117</xdr:row>
      <xdr:rowOff>9525</xdr:rowOff>
    </xdr:from>
    <xdr:to>
      <xdr:col>12</xdr:col>
      <xdr:colOff>409857</xdr:colOff>
      <xdr:row>126</xdr:row>
      <xdr:rowOff>171712</xdr:rowOff>
    </xdr:to>
    <xdr:pic>
      <xdr:nvPicPr>
        <xdr:cNvPr id="38" name="Рисунок 37" descr="Профиль с регулируемым креплением Т проф. (попереч).png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9229725" y="21917025"/>
          <a:ext cx="2019582" cy="1876687"/>
        </a:xfrm>
        <a:prstGeom prst="rect">
          <a:avLst/>
        </a:prstGeom>
      </xdr:spPr>
    </xdr:pic>
    <xdr:clientData/>
  </xdr:twoCellAnchor>
  <xdr:twoCellAnchor editAs="oneCell">
    <xdr:from>
      <xdr:col>7</xdr:col>
      <xdr:colOff>64275</xdr:colOff>
      <xdr:row>117</xdr:row>
      <xdr:rowOff>26175</xdr:rowOff>
    </xdr:from>
    <xdr:to>
      <xdr:col>9</xdr:col>
      <xdr:colOff>245528</xdr:colOff>
      <xdr:row>126</xdr:row>
      <xdr:rowOff>150257</xdr:rowOff>
    </xdr:to>
    <xdr:pic>
      <xdr:nvPicPr>
        <xdr:cNvPr id="39" name="Рисунок 38" descr="Профиль с регулируемым креплением Т проф..png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7265175" y="21933675"/>
          <a:ext cx="1991003" cy="1838582"/>
        </a:xfrm>
        <a:prstGeom prst="rect">
          <a:avLst/>
        </a:prstGeom>
      </xdr:spPr>
    </xdr:pic>
    <xdr:clientData/>
  </xdr:twoCellAnchor>
  <xdr:twoCellAnchor editAs="oneCell">
    <xdr:from>
      <xdr:col>10</xdr:col>
      <xdr:colOff>150719</xdr:colOff>
      <xdr:row>169</xdr:row>
      <xdr:rowOff>166407</xdr:rowOff>
    </xdr:from>
    <xdr:to>
      <xdr:col>13</xdr:col>
      <xdr:colOff>340377</xdr:colOff>
      <xdr:row>187</xdr:row>
      <xdr:rowOff>23991</xdr:rowOff>
    </xdr:to>
    <xdr:pic>
      <xdr:nvPicPr>
        <xdr:cNvPr id="40" name="Рисунок 39" descr="Консольная подвеса.png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9944660" y="32304878"/>
          <a:ext cx="2005011" cy="3286584"/>
        </a:xfrm>
        <a:prstGeom prst="rect">
          <a:avLst/>
        </a:prstGeom>
      </xdr:spPr>
    </xdr:pic>
    <xdr:clientData/>
  </xdr:twoCellAnchor>
  <xdr:twoCellAnchor editAs="oneCell">
    <xdr:from>
      <xdr:col>7</xdr:col>
      <xdr:colOff>439513</xdr:colOff>
      <xdr:row>191</xdr:row>
      <xdr:rowOff>45387</xdr:rowOff>
    </xdr:from>
    <xdr:to>
      <xdr:col>10</xdr:col>
      <xdr:colOff>35259</xdr:colOff>
      <xdr:row>208</xdr:row>
      <xdr:rowOff>169682</xdr:rowOff>
    </xdr:to>
    <xdr:pic>
      <xdr:nvPicPr>
        <xdr:cNvPr id="42" name="Рисунок 41" descr="Опорный элемент 1.png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7855406" y="35614458"/>
          <a:ext cx="2017817" cy="3362795"/>
        </a:xfrm>
        <a:prstGeom prst="rect">
          <a:avLst/>
        </a:prstGeom>
      </xdr:spPr>
    </xdr:pic>
    <xdr:clientData/>
  </xdr:twoCellAnchor>
  <xdr:twoCellAnchor editAs="oneCell">
    <xdr:from>
      <xdr:col>5</xdr:col>
      <xdr:colOff>183700</xdr:colOff>
      <xdr:row>191</xdr:row>
      <xdr:rowOff>68120</xdr:rowOff>
    </xdr:from>
    <xdr:to>
      <xdr:col>7</xdr:col>
      <xdr:colOff>437235</xdr:colOff>
      <xdr:row>208</xdr:row>
      <xdr:rowOff>163836</xdr:rowOff>
    </xdr:to>
    <xdr:pic>
      <xdr:nvPicPr>
        <xdr:cNvPr id="43" name="Рисунок 42" descr="Опорный элемент 2.png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5817057" y="35637191"/>
          <a:ext cx="2036071" cy="3334216"/>
        </a:xfrm>
        <a:prstGeom prst="rect">
          <a:avLst/>
        </a:prstGeom>
      </xdr:spPr>
    </xdr:pic>
    <xdr:clientData/>
  </xdr:twoCellAnchor>
  <xdr:twoCellAnchor editAs="oneCell">
    <xdr:from>
      <xdr:col>10</xdr:col>
      <xdr:colOff>55953</xdr:colOff>
      <xdr:row>191</xdr:row>
      <xdr:rowOff>26819</xdr:rowOff>
    </xdr:from>
    <xdr:to>
      <xdr:col>13</xdr:col>
      <xdr:colOff>245611</xdr:colOff>
      <xdr:row>208</xdr:row>
      <xdr:rowOff>141587</xdr:rowOff>
    </xdr:to>
    <xdr:pic>
      <xdr:nvPicPr>
        <xdr:cNvPr id="44" name="Рисунок 43" descr="Опорный элемент.png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849894" y="35594290"/>
          <a:ext cx="2005011" cy="3353268"/>
        </a:xfrm>
        <a:prstGeom prst="rect">
          <a:avLst/>
        </a:prstGeom>
      </xdr:spPr>
    </xdr:pic>
    <xdr:clientData/>
  </xdr:twoCellAnchor>
  <xdr:twoCellAnchor editAs="oneCell">
    <xdr:from>
      <xdr:col>0</xdr:col>
      <xdr:colOff>11206</xdr:colOff>
      <xdr:row>174</xdr:row>
      <xdr:rowOff>53555</xdr:rowOff>
    </xdr:from>
    <xdr:to>
      <xdr:col>5</xdr:col>
      <xdr:colOff>246529</xdr:colOff>
      <xdr:row>209</xdr:row>
      <xdr:rowOff>12261</xdr:rowOff>
    </xdr:to>
    <xdr:pic>
      <xdr:nvPicPr>
        <xdr:cNvPr id="45" name="Рисунок 44" descr="Пример крепежа.png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1206" y="32382526"/>
          <a:ext cx="5849470" cy="6626206"/>
        </a:xfrm>
        <a:prstGeom prst="rect">
          <a:avLst/>
        </a:prstGeom>
      </xdr:spPr>
    </xdr:pic>
    <xdr:clientData/>
  </xdr:twoCellAnchor>
  <xdr:twoCellAnchor editAs="oneCell">
    <xdr:from>
      <xdr:col>7</xdr:col>
      <xdr:colOff>443921</xdr:colOff>
      <xdr:row>169</xdr:row>
      <xdr:rowOff>174419</xdr:rowOff>
    </xdr:from>
    <xdr:to>
      <xdr:col>10</xdr:col>
      <xdr:colOff>169677</xdr:colOff>
      <xdr:row>187</xdr:row>
      <xdr:rowOff>32003</xdr:rowOff>
    </xdr:to>
    <xdr:pic>
      <xdr:nvPicPr>
        <xdr:cNvPr id="46" name="Рисунок 45" descr="Стеновая консоль 1.png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7828597" y="32312890"/>
          <a:ext cx="2135021" cy="3286584"/>
        </a:xfrm>
        <a:prstGeom prst="rect">
          <a:avLst/>
        </a:prstGeom>
      </xdr:spPr>
    </xdr:pic>
    <xdr:clientData/>
  </xdr:twoCellAnchor>
  <xdr:twoCellAnchor editAs="oneCell">
    <xdr:from>
      <xdr:col>5</xdr:col>
      <xdr:colOff>236452</xdr:colOff>
      <xdr:row>174</xdr:row>
      <xdr:rowOff>11774</xdr:rowOff>
    </xdr:from>
    <xdr:to>
      <xdr:col>7</xdr:col>
      <xdr:colOff>458050</xdr:colOff>
      <xdr:row>191</xdr:row>
      <xdr:rowOff>40805</xdr:rowOff>
    </xdr:to>
    <xdr:pic>
      <xdr:nvPicPr>
        <xdr:cNvPr id="47" name="Рисунок 46" descr="Стеновая консоль.png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5850599" y="32340745"/>
          <a:ext cx="1992127" cy="3267531"/>
        </a:xfrm>
        <a:prstGeom prst="rect">
          <a:avLst/>
        </a:prstGeom>
      </xdr:spPr>
    </xdr:pic>
    <xdr:clientData/>
  </xdr:twoCellAnchor>
  <xdr:twoCellAnchor editAs="oneCell">
    <xdr:from>
      <xdr:col>0</xdr:col>
      <xdr:colOff>22411</xdr:colOff>
      <xdr:row>209</xdr:row>
      <xdr:rowOff>0</xdr:rowOff>
    </xdr:from>
    <xdr:to>
      <xdr:col>8</xdr:col>
      <xdr:colOff>110998</xdr:colOff>
      <xdr:row>231</xdr:row>
      <xdr:rowOff>48217</xdr:rowOff>
    </xdr:to>
    <xdr:pic>
      <xdr:nvPicPr>
        <xdr:cNvPr id="48" name="Рисунок 47" descr="Пример крепежа 1.png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22411" y="38996471"/>
          <a:ext cx="8459381" cy="4239217"/>
        </a:xfrm>
        <a:prstGeom prst="rect">
          <a:avLst/>
        </a:prstGeom>
      </xdr:spPr>
    </xdr:pic>
    <xdr:clientData/>
  </xdr:twoCellAnchor>
  <xdr:twoCellAnchor editAs="oneCell">
    <xdr:from>
      <xdr:col>8</xdr:col>
      <xdr:colOff>54429</xdr:colOff>
      <xdr:row>208</xdr:row>
      <xdr:rowOff>163286</xdr:rowOff>
    </xdr:from>
    <xdr:to>
      <xdr:col>11</xdr:col>
      <xdr:colOff>32939</xdr:colOff>
      <xdr:row>222</xdr:row>
      <xdr:rowOff>58869</xdr:rowOff>
    </xdr:to>
    <xdr:pic>
      <xdr:nvPicPr>
        <xdr:cNvPr id="49" name="Рисунок 48" descr="Консольная подвеса 1.png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8463643" y="38970857"/>
          <a:ext cx="2019582" cy="2562583"/>
        </a:xfrm>
        <a:prstGeom prst="rect">
          <a:avLst/>
        </a:prstGeom>
      </xdr:spPr>
    </xdr:pic>
    <xdr:clientData/>
  </xdr:twoCellAnchor>
  <xdr:twoCellAnchor editAs="oneCell">
    <xdr:from>
      <xdr:col>11</xdr:col>
      <xdr:colOff>13928</xdr:colOff>
      <xdr:row>208</xdr:row>
      <xdr:rowOff>136393</xdr:rowOff>
    </xdr:from>
    <xdr:to>
      <xdr:col>14</xdr:col>
      <xdr:colOff>177493</xdr:colOff>
      <xdr:row>222</xdr:row>
      <xdr:rowOff>70081</xdr:rowOff>
    </xdr:to>
    <xdr:pic>
      <xdr:nvPicPr>
        <xdr:cNvPr id="50" name="Рисунок 49" descr="Консольная подвеса 2.png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10464214" y="38943964"/>
          <a:ext cx="2000529" cy="2600688"/>
        </a:xfrm>
        <a:prstGeom prst="rect">
          <a:avLst/>
        </a:prstGeom>
      </xdr:spPr>
    </xdr:pic>
    <xdr:clientData/>
  </xdr:twoCellAnchor>
  <xdr:twoCellAnchor editAs="oneCell">
    <xdr:from>
      <xdr:col>8</xdr:col>
      <xdr:colOff>68036</xdr:colOff>
      <xdr:row>222</xdr:row>
      <xdr:rowOff>54427</xdr:rowOff>
    </xdr:from>
    <xdr:to>
      <xdr:col>11</xdr:col>
      <xdr:colOff>37020</xdr:colOff>
      <xdr:row>236</xdr:row>
      <xdr:rowOff>7168</xdr:rowOff>
    </xdr:to>
    <xdr:pic>
      <xdr:nvPicPr>
        <xdr:cNvPr id="51" name="Рисунок 50" descr="Консольная подвеса 3.png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8477250" y="41528998"/>
          <a:ext cx="2010056" cy="2619741"/>
        </a:xfrm>
        <a:prstGeom prst="rect">
          <a:avLst/>
        </a:prstGeom>
      </xdr:spPr>
    </xdr:pic>
    <xdr:clientData/>
  </xdr:twoCellAnchor>
  <xdr:twoCellAnchor editAs="oneCell">
    <xdr:from>
      <xdr:col>11</xdr:col>
      <xdr:colOff>27536</xdr:colOff>
      <xdr:row>222</xdr:row>
      <xdr:rowOff>68357</xdr:rowOff>
    </xdr:from>
    <xdr:to>
      <xdr:col>14</xdr:col>
      <xdr:colOff>181575</xdr:colOff>
      <xdr:row>235</xdr:row>
      <xdr:rowOff>163966</xdr:rowOff>
    </xdr:to>
    <xdr:pic>
      <xdr:nvPicPr>
        <xdr:cNvPr id="52" name="Рисунок 51" descr="Консольная подвеса 4.png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10477822" y="41542928"/>
          <a:ext cx="1991003" cy="257210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O174"/>
  <sheetViews>
    <sheetView tabSelected="1" workbookViewId="0">
      <pane ySplit="1" topLeftCell="A74" activePane="bottomLeft" state="frozen"/>
      <selection pane="bottomLeft" activeCell="H85" sqref="H85"/>
    </sheetView>
  </sheetViews>
  <sheetFormatPr defaultRowHeight="15"/>
  <cols>
    <col min="1" max="1" width="13.7109375" style="32" bestFit="1" customWidth="1"/>
    <col min="2" max="2" width="42.5703125" customWidth="1"/>
    <col min="4" max="4" width="9.28515625" customWidth="1"/>
    <col min="5" max="5" width="9.5703125" customWidth="1"/>
    <col min="6" max="6" width="15.85546875" customWidth="1"/>
    <col min="7" max="7" width="10.7109375" customWidth="1"/>
    <col min="8" max="8" width="14.85546875" customWidth="1"/>
    <col min="9" max="9" width="12.28515625" customWidth="1"/>
  </cols>
  <sheetData>
    <row r="1" spans="1:15" ht="30">
      <c r="A1" s="34" t="s">
        <v>36</v>
      </c>
      <c r="B1" s="64" t="s">
        <v>0</v>
      </c>
      <c r="C1" s="64" t="s">
        <v>1</v>
      </c>
      <c r="D1" s="65" t="s">
        <v>31</v>
      </c>
      <c r="E1" s="66" t="s">
        <v>8</v>
      </c>
      <c r="F1" s="65" t="s">
        <v>9</v>
      </c>
      <c r="G1" s="65" t="s">
        <v>4</v>
      </c>
      <c r="H1" s="65" t="s">
        <v>12</v>
      </c>
      <c r="I1" s="65" t="s">
        <v>5</v>
      </c>
    </row>
    <row r="2" spans="1:15">
      <c r="A2" s="98" t="s">
        <v>155</v>
      </c>
      <c r="B2" s="99"/>
      <c r="C2" s="99"/>
      <c r="D2" s="99"/>
      <c r="E2" s="99"/>
      <c r="F2" s="99"/>
      <c r="G2" s="99"/>
      <c r="H2" s="99"/>
      <c r="I2" s="100"/>
    </row>
    <row r="3" spans="1:15">
      <c r="A3" s="32" t="s">
        <v>114</v>
      </c>
      <c r="B3" s="17" t="s">
        <v>3</v>
      </c>
      <c r="C3" s="11" t="s">
        <v>2</v>
      </c>
      <c r="D3" s="11">
        <v>50</v>
      </c>
      <c r="E3" s="11">
        <v>40</v>
      </c>
      <c r="F3" s="11">
        <v>0.8</v>
      </c>
      <c r="G3" s="12">
        <f>(1000*((D3+E3*2)-4*F3))*F3*7.86/1000000</f>
        <v>0.79731839999999998</v>
      </c>
      <c r="H3" s="79">
        <f>G3*110.4</f>
        <v>88.023951359999998</v>
      </c>
      <c r="I3" s="79">
        <f>H3*3</f>
        <v>264.07185407999998</v>
      </c>
    </row>
    <row r="4" spans="1:15">
      <c r="A4" s="32" t="s">
        <v>55</v>
      </c>
      <c r="B4" s="15" t="s">
        <v>3</v>
      </c>
      <c r="C4" s="4" t="s">
        <v>2</v>
      </c>
      <c r="D4" s="4">
        <v>50</v>
      </c>
      <c r="E4" s="4">
        <v>40</v>
      </c>
      <c r="F4" s="4">
        <v>1</v>
      </c>
      <c r="G4" s="5">
        <f>(1000*((D4+E4*2)-4*F4))*F4*7.86/1000000</f>
        <v>0.99036000000000002</v>
      </c>
      <c r="H4" s="79">
        <f t="shared" ref="H4:H15" si="0">G4*110.4</f>
        <v>109.33574400000001</v>
      </c>
      <c r="I4" s="24">
        <f>H4*3</f>
        <v>328.00723200000004</v>
      </c>
    </row>
    <row r="5" spans="1:15">
      <c r="A5" s="32" t="s">
        <v>115</v>
      </c>
      <c r="B5" s="15" t="s">
        <v>3</v>
      </c>
      <c r="C5" s="4" t="s">
        <v>2</v>
      </c>
      <c r="D5" s="4">
        <v>100</v>
      </c>
      <c r="E5" s="3">
        <v>40</v>
      </c>
      <c r="F5" s="3">
        <v>0.8</v>
      </c>
      <c r="G5" s="5">
        <f>(1000*((D5+E5*2)-4*F5))*F5*7.86/1000000</f>
        <v>1.1117184000000002</v>
      </c>
      <c r="H5" s="79">
        <f t="shared" si="0"/>
        <v>122.73371136000003</v>
      </c>
      <c r="I5" s="24">
        <f>H5*3</f>
        <v>368.20113408000009</v>
      </c>
    </row>
    <row r="6" spans="1:15">
      <c r="A6" s="32" t="s">
        <v>56</v>
      </c>
      <c r="B6" s="15" t="s">
        <v>3</v>
      </c>
      <c r="C6" s="4" t="s">
        <v>2</v>
      </c>
      <c r="D6" s="4">
        <v>100</v>
      </c>
      <c r="E6" s="3">
        <v>40</v>
      </c>
      <c r="F6" s="3">
        <v>1</v>
      </c>
      <c r="G6" s="5">
        <f t="shared" ref="G6:G14" si="1">(1000*((D6+E6*2)-4*F6))*F6*7.86/1000000</f>
        <v>1.3833599999999999</v>
      </c>
      <c r="H6" s="79">
        <f t="shared" si="0"/>
        <v>152.72294400000001</v>
      </c>
      <c r="I6" s="24">
        <f t="shared" ref="I6:I65" si="2">H6*3</f>
        <v>458.16883200000007</v>
      </c>
    </row>
    <row r="7" spans="1:15">
      <c r="A7" s="32" t="s">
        <v>57</v>
      </c>
      <c r="B7" s="15" t="s">
        <v>3</v>
      </c>
      <c r="C7" s="4" t="s">
        <v>2</v>
      </c>
      <c r="D7" s="4">
        <v>100</v>
      </c>
      <c r="E7" s="4">
        <v>40</v>
      </c>
      <c r="F7" s="3">
        <v>1.2</v>
      </c>
      <c r="G7" s="5">
        <f t="shared" si="1"/>
        <v>1.6524864000000001</v>
      </c>
      <c r="H7" s="79">
        <f t="shared" si="0"/>
        <v>182.43449856000004</v>
      </c>
      <c r="I7" s="24">
        <f t="shared" si="2"/>
        <v>547.30349568000008</v>
      </c>
    </row>
    <row r="8" spans="1:15">
      <c r="A8" s="32" t="s">
        <v>58</v>
      </c>
      <c r="B8" s="15" t="s">
        <v>3</v>
      </c>
      <c r="C8" s="4" t="s">
        <v>2</v>
      </c>
      <c r="D8" s="4">
        <v>100</v>
      </c>
      <c r="E8" s="3">
        <v>40</v>
      </c>
      <c r="F8" s="3">
        <v>1.5</v>
      </c>
      <c r="G8" s="5">
        <f t="shared" si="1"/>
        <v>2.0514600000000001</v>
      </c>
      <c r="H8" s="79">
        <f t="shared" si="0"/>
        <v>226.48118400000001</v>
      </c>
      <c r="I8" s="24">
        <f t="shared" si="2"/>
        <v>679.44355200000007</v>
      </c>
    </row>
    <row r="9" spans="1:15">
      <c r="A9" s="32" t="s">
        <v>59</v>
      </c>
      <c r="B9" s="15" t="s">
        <v>3</v>
      </c>
      <c r="C9" s="4" t="s">
        <v>2</v>
      </c>
      <c r="D9" s="4">
        <v>200</v>
      </c>
      <c r="E9" s="4">
        <v>40</v>
      </c>
      <c r="F9" s="3">
        <v>1.2</v>
      </c>
      <c r="G9" s="5">
        <f t="shared" si="1"/>
        <v>2.5956863999999999</v>
      </c>
      <c r="H9" s="79">
        <f t="shared" si="0"/>
        <v>286.56377856</v>
      </c>
      <c r="I9" s="24">
        <f t="shared" si="2"/>
        <v>859.69133568000007</v>
      </c>
    </row>
    <row r="10" spans="1:15">
      <c r="A10" s="32" t="s">
        <v>60</v>
      </c>
      <c r="B10" s="15" t="s">
        <v>3</v>
      </c>
      <c r="C10" s="4" t="s">
        <v>2</v>
      </c>
      <c r="D10" s="4">
        <v>200</v>
      </c>
      <c r="E10" s="3">
        <v>40</v>
      </c>
      <c r="F10" s="3">
        <v>1.5</v>
      </c>
      <c r="G10" s="5">
        <f t="shared" si="1"/>
        <v>3.2304599999999999</v>
      </c>
      <c r="H10" s="79">
        <f t="shared" si="0"/>
        <v>356.64278400000001</v>
      </c>
      <c r="I10" s="24">
        <f t="shared" si="2"/>
        <v>1069.9283519999999</v>
      </c>
      <c r="K10" s="2"/>
    </row>
    <row r="11" spans="1:15">
      <c r="A11" s="32" t="s">
        <v>61</v>
      </c>
      <c r="B11" s="15" t="s">
        <v>3</v>
      </c>
      <c r="C11" s="4" t="s">
        <v>2</v>
      </c>
      <c r="D11" s="4">
        <v>300</v>
      </c>
      <c r="E11" s="4">
        <v>40</v>
      </c>
      <c r="F11" s="3">
        <v>1.5</v>
      </c>
      <c r="G11" s="5">
        <f t="shared" si="1"/>
        <v>4.4094600000000002</v>
      </c>
      <c r="H11" s="79">
        <f t="shared" si="0"/>
        <v>486.80438400000003</v>
      </c>
      <c r="I11" s="24">
        <f t="shared" si="2"/>
        <v>1460.4131520000001</v>
      </c>
    </row>
    <row r="12" spans="1:15">
      <c r="A12" s="32" t="s">
        <v>62</v>
      </c>
      <c r="B12" s="15" t="s">
        <v>3</v>
      </c>
      <c r="C12" s="4" t="s">
        <v>2</v>
      </c>
      <c r="D12" s="4">
        <v>300</v>
      </c>
      <c r="E12" s="3">
        <v>40</v>
      </c>
      <c r="F12" s="3">
        <v>2</v>
      </c>
      <c r="G12" s="5">
        <f t="shared" si="1"/>
        <v>5.8478399999999997</v>
      </c>
      <c r="H12" s="79">
        <f t="shared" si="0"/>
        <v>645.60153600000001</v>
      </c>
      <c r="I12" s="24">
        <f t="shared" si="2"/>
        <v>1936.8046079999999</v>
      </c>
    </row>
    <row r="13" spans="1:15">
      <c r="A13" s="32" t="s">
        <v>63</v>
      </c>
      <c r="B13" s="15" t="s">
        <v>3</v>
      </c>
      <c r="C13" s="4" t="s">
        <v>2</v>
      </c>
      <c r="D13" s="4">
        <v>400</v>
      </c>
      <c r="E13" s="4">
        <v>40</v>
      </c>
      <c r="F13" s="3">
        <v>2</v>
      </c>
      <c r="G13" s="5">
        <f t="shared" si="1"/>
        <v>7.4198399999999998</v>
      </c>
      <c r="H13" s="79">
        <f t="shared" si="0"/>
        <v>819.15033600000004</v>
      </c>
      <c r="I13" s="24">
        <f t="shared" si="2"/>
        <v>2457.451008</v>
      </c>
    </row>
    <row r="14" spans="1:15">
      <c r="A14" s="32" t="s">
        <v>64</v>
      </c>
      <c r="B14" s="15" t="s">
        <v>3</v>
      </c>
      <c r="C14" s="4" t="s">
        <v>2</v>
      </c>
      <c r="D14" s="4">
        <v>500</v>
      </c>
      <c r="E14" s="3">
        <v>40</v>
      </c>
      <c r="F14" s="3">
        <v>2</v>
      </c>
      <c r="G14" s="5">
        <f t="shared" si="1"/>
        <v>8.9918399999999998</v>
      </c>
      <c r="H14" s="79">
        <f t="shared" si="0"/>
        <v>992.69913600000007</v>
      </c>
      <c r="I14" s="24">
        <f t="shared" si="2"/>
        <v>2978.0974080000001</v>
      </c>
    </row>
    <row r="15" spans="1:15">
      <c r="A15" s="32" t="s">
        <v>65</v>
      </c>
      <c r="B15" s="16" t="s">
        <v>3</v>
      </c>
      <c r="C15" s="7" t="s">
        <v>2</v>
      </c>
      <c r="D15" s="7">
        <v>600</v>
      </c>
      <c r="E15" s="7">
        <v>40</v>
      </c>
      <c r="F15" s="8">
        <v>2</v>
      </c>
      <c r="G15" s="9">
        <f>(1000*((D15+E15*2)-4*F15))*F15*7.86/1000000</f>
        <v>10.563840000000001</v>
      </c>
      <c r="H15" s="79">
        <f t="shared" si="0"/>
        <v>1166.2479360000002</v>
      </c>
      <c r="I15" s="25">
        <f>H15*3</f>
        <v>3498.7438080000006</v>
      </c>
    </row>
    <row r="16" spans="1:15" ht="15" customHeight="1">
      <c r="A16" s="111" t="s">
        <v>156</v>
      </c>
      <c r="B16" s="112"/>
      <c r="C16" s="112"/>
      <c r="D16" s="112"/>
      <c r="E16" s="112"/>
      <c r="F16" s="112"/>
      <c r="G16" s="112"/>
      <c r="H16" s="112"/>
      <c r="I16" s="113"/>
      <c r="J16" s="14"/>
      <c r="K16" s="14"/>
      <c r="L16" s="14"/>
      <c r="M16" s="14"/>
      <c r="N16" s="14"/>
      <c r="O16" s="14"/>
    </row>
    <row r="17" spans="1:15" ht="15" customHeight="1">
      <c r="A17" s="32" t="s">
        <v>116</v>
      </c>
      <c r="B17" s="17" t="s">
        <v>3</v>
      </c>
      <c r="C17" s="1" t="s">
        <v>2</v>
      </c>
      <c r="D17" s="1">
        <v>50</v>
      </c>
      <c r="E17" s="10">
        <v>40</v>
      </c>
      <c r="F17" s="11">
        <v>0.8</v>
      </c>
      <c r="G17" s="12">
        <f>(1000*((20+D17+E17*2)-4*F17))*F17*7.86/1000000</f>
        <v>0.92307840000000008</v>
      </c>
      <c r="H17" s="26">
        <f>G17*110.4</f>
        <v>101.90785536000001</v>
      </c>
      <c r="I17" s="26">
        <f>H17*3</f>
        <v>305.72356608000007</v>
      </c>
      <c r="J17" s="13"/>
      <c r="K17" s="13"/>
      <c r="L17" s="13"/>
      <c r="M17" s="13"/>
      <c r="N17" s="13"/>
      <c r="O17" s="13"/>
    </row>
    <row r="18" spans="1:15">
      <c r="A18" s="32" t="s">
        <v>66</v>
      </c>
      <c r="B18" s="17" t="s">
        <v>3</v>
      </c>
      <c r="C18" s="1" t="s">
        <v>2</v>
      </c>
      <c r="D18" s="1">
        <v>50</v>
      </c>
      <c r="E18" s="10">
        <v>40</v>
      </c>
      <c r="F18" s="11">
        <v>1</v>
      </c>
      <c r="G18" s="12">
        <f>(1000*((20+D18+E18*2)-4*F18))*F18*7.86/1000000</f>
        <v>1.1475599999999999</v>
      </c>
      <c r="H18" s="26">
        <f t="shared" ref="H18:H29" si="3">G18*110.4</f>
        <v>126.690624</v>
      </c>
      <c r="I18" s="26">
        <f t="shared" si="2"/>
        <v>380.07187199999998</v>
      </c>
    </row>
    <row r="19" spans="1:15">
      <c r="A19" s="32" t="s">
        <v>117</v>
      </c>
      <c r="B19" s="15" t="s">
        <v>3</v>
      </c>
      <c r="C19" s="1" t="s">
        <v>2</v>
      </c>
      <c r="D19" s="1">
        <v>100</v>
      </c>
      <c r="E19" s="3">
        <v>40</v>
      </c>
      <c r="F19" s="3">
        <v>0.8</v>
      </c>
      <c r="G19" s="5">
        <f>(1000*((20+D19+E19*2)-4*F19))*F19*7.86/1000000</f>
        <v>1.2374784000000001</v>
      </c>
      <c r="H19" s="26">
        <f t="shared" si="3"/>
        <v>136.61761536000003</v>
      </c>
      <c r="I19" s="27">
        <f>H19*3</f>
        <v>409.85284608000006</v>
      </c>
    </row>
    <row r="20" spans="1:15">
      <c r="A20" s="32" t="s">
        <v>67</v>
      </c>
      <c r="B20" s="15" t="s">
        <v>3</v>
      </c>
      <c r="C20" s="1" t="s">
        <v>2</v>
      </c>
      <c r="D20" s="1">
        <v>100</v>
      </c>
      <c r="E20" s="3">
        <v>40</v>
      </c>
      <c r="F20" s="3">
        <v>1</v>
      </c>
      <c r="G20" s="5">
        <f t="shared" ref="G20:G29" si="4">(1000*((20+D20+E20*2)-4*F20))*F20*7.86/1000000</f>
        <v>1.5405599999999999</v>
      </c>
      <c r="H20" s="26">
        <f t="shared" si="3"/>
        <v>170.07782399999999</v>
      </c>
      <c r="I20" s="27">
        <f t="shared" si="2"/>
        <v>510.23347200000001</v>
      </c>
    </row>
    <row r="21" spans="1:15">
      <c r="A21" s="32" t="s">
        <v>68</v>
      </c>
      <c r="B21" s="15" t="s">
        <v>3</v>
      </c>
      <c r="C21" s="1" t="s">
        <v>2</v>
      </c>
      <c r="D21" s="1">
        <v>100</v>
      </c>
      <c r="E21" s="3">
        <v>40</v>
      </c>
      <c r="F21" s="3">
        <v>1.2</v>
      </c>
      <c r="G21" s="5">
        <f t="shared" si="4"/>
        <v>1.8411264000000001</v>
      </c>
      <c r="H21" s="26">
        <f t="shared" si="3"/>
        <v>203.26035456000002</v>
      </c>
      <c r="I21" s="27">
        <f t="shared" si="2"/>
        <v>609.7810636800001</v>
      </c>
    </row>
    <row r="22" spans="1:15">
      <c r="A22" s="32" t="s">
        <v>69</v>
      </c>
      <c r="B22" s="15" t="s">
        <v>3</v>
      </c>
      <c r="C22" s="1" t="s">
        <v>2</v>
      </c>
      <c r="D22" s="1">
        <v>100</v>
      </c>
      <c r="E22" s="3">
        <v>40</v>
      </c>
      <c r="F22" s="3">
        <v>1.5</v>
      </c>
      <c r="G22" s="5">
        <f t="shared" si="4"/>
        <v>2.2872599999999998</v>
      </c>
      <c r="H22" s="26">
        <f t="shared" si="3"/>
        <v>252.51350399999998</v>
      </c>
      <c r="I22" s="27">
        <f t="shared" si="2"/>
        <v>757.54051199999992</v>
      </c>
    </row>
    <row r="23" spans="1:15">
      <c r="A23" s="32" t="s">
        <v>70</v>
      </c>
      <c r="B23" s="15" t="s">
        <v>3</v>
      </c>
      <c r="C23" s="1" t="s">
        <v>2</v>
      </c>
      <c r="D23" s="4">
        <v>200</v>
      </c>
      <c r="E23" s="3">
        <v>40</v>
      </c>
      <c r="F23" s="3">
        <v>1.2</v>
      </c>
      <c r="G23" s="5">
        <f t="shared" si="4"/>
        <v>2.7843263999999999</v>
      </c>
      <c r="H23" s="26">
        <f t="shared" si="3"/>
        <v>307.38963455999999</v>
      </c>
      <c r="I23" s="27">
        <f t="shared" si="2"/>
        <v>922.16890367999997</v>
      </c>
    </row>
    <row r="24" spans="1:15">
      <c r="A24" s="32" t="s">
        <v>71</v>
      </c>
      <c r="B24" s="15" t="s">
        <v>3</v>
      </c>
      <c r="C24" s="1" t="s">
        <v>2</v>
      </c>
      <c r="D24" s="4">
        <v>200</v>
      </c>
      <c r="E24" s="3">
        <v>40</v>
      </c>
      <c r="F24" s="3">
        <v>1.5</v>
      </c>
      <c r="G24" s="5">
        <f t="shared" si="4"/>
        <v>3.4662600000000001</v>
      </c>
      <c r="H24" s="26">
        <f t="shared" si="3"/>
        <v>382.67510400000003</v>
      </c>
      <c r="I24" s="27">
        <f t="shared" si="2"/>
        <v>1148.0253120000002</v>
      </c>
    </row>
    <row r="25" spans="1:15">
      <c r="A25" s="32" t="s">
        <v>72</v>
      </c>
      <c r="B25" s="15" t="s">
        <v>3</v>
      </c>
      <c r="C25" s="1" t="s">
        <v>2</v>
      </c>
      <c r="D25" s="4">
        <v>300</v>
      </c>
      <c r="E25" s="3">
        <v>40</v>
      </c>
      <c r="F25" s="3">
        <v>1.5</v>
      </c>
      <c r="G25" s="5">
        <f>(1000*((20+D25+E25*2)-4*F25))*F25*7.86/1000000</f>
        <v>4.6452600000000004</v>
      </c>
      <c r="H25" s="26">
        <f t="shared" si="3"/>
        <v>512.83670400000005</v>
      </c>
      <c r="I25" s="27">
        <f t="shared" si="2"/>
        <v>1538.5101120000002</v>
      </c>
    </row>
    <row r="26" spans="1:15">
      <c r="A26" s="32" t="s">
        <v>73</v>
      </c>
      <c r="B26" s="15" t="s">
        <v>3</v>
      </c>
      <c r="C26" s="1" t="s">
        <v>2</v>
      </c>
      <c r="D26" s="4">
        <v>300</v>
      </c>
      <c r="E26" s="3">
        <v>40</v>
      </c>
      <c r="F26" s="3">
        <v>2</v>
      </c>
      <c r="G26" s="5">
        <f t="shared" si="4"/>
        <v>6.1622399999999997</v>
      </c>
      <c r="H26" s="26">
        <f t="shared" si="3"/>
        <v>680.31129599999997</v>
      </c>
      <c r="I26" s="27">
        <f t="shared" si="2"/>
        <v>2040.933888</v>
      </c>
    </row>
    <row r="27" spans="1:15">
      <c r="A27" s="32" t="s">
        <v>74</v>
      </c>
      <c r="B27" s="15" t="s">
        <v>3</v>
      </c>
      <c r="C27" s="1" t="s">
        <v>2</v>
      </c>
      <c r="D27" s="4">
        <v>400</v>
      </c>
      <c r="E27" s="3">
        <v>40</v>
      </c>
      <c r="F27" s="3">
        <v>2</v>
      </c>
      <c r="G27" s="5">
        <f t="shared" si="4"/>
        <v>7.7342399999999998</v>
      </c>
      <c r="H27" s="26">
        <f t="shared" si="3"/>
        <v>853.860096</v>
      </c>
      <c r="I27" s="27">
        <f t="shared" si="2"/>
        <v>2561.5802880000001</v>
      </c>
    </row>
    <row r="28" spans="1:15">
      <c r="A28" s="32" t="s">
        <v>75</v>
      </c>
      <c r="B28" s="15" t="s">
        <v>3</v>
      </c>
      <c r="C28" s="1" t="s">
        <v>2</v>
      </c>
      <c r="D28" s="4">
        <v>500</v>
      </c>
      <c r="E28" s="3">
        <v>40</v>
      </c>
      <c r="F28" s="3">
        <v>2</v>
      </c>
      <c r="G28" s="5">
        <f t="shared" si="4"/>
        <v>9.3062400000000007</v>
      </c>
      <c r="H28" s="26">
        <f t="shared" si="3"/>
        <v>1027.4088960000001</v>
      </c>
      <c r="I28" s="27">
        <f t="shared" si="2"/>
        <v>3082.2266880000006</v>
      </c>
    </row>
    <row r="29" spans="1:15">
      <c r="A29" s="32" t="s">
        <v>76</v>
      </c>
      <c r="B29" s="16" t="s">
        <v>3</v>
      </c>
      <c r="C29" s="78" t="s">
        <v>2</v>
      </c>
      <c r="D29" s="7">
        <v>600</v>
      </c>
      <c r="E29" s="8">
        <v>40</v>
      </c>
      <c r="F29" s="8">
        <v>2</v>
      </c>
      <c r="G29" s="9">
        <f t="shared" si="4"/>
        <v>10.87824</v>
      </c>
      <c r="H29" s="26">
        <f t="shared" si="3"/>
        <v>1200.9576959999999</v>
      </c>
      <c r="I29" s="30">
        <f t="shared" si="2"/>
        <v>3602.8730879999998</v>
      </c>
    </row>
    <row r="30" spans="1:15" ht="15" customHeight="1">
      <c r="A30" s="111" t="s">
        <v>157</v>
      </c>
      <c r="B30" s="112"/>
      <c r="C30" s="112"/>
      <c r="D30" s="112"/>
      <c r="E30" s="112"/>
      <c r="F30" s="112"/>
      <c r="G30" s="112"/>
      <c r="H30" s="112"/>
      <c r="I30" s="113"/>
    </row>
    <row r="31" spans="1:15">
      <c r="A31" s="32" t="s">
        <v>118</v>
      </c>
      <c r="B31" s="17" t="s">
        <v>3</v>
      </c>
      <c r="C31" s="1" t="s">
        <v>2</v>
      </c>
      <c r="D31" s="1">
        <v>50</v>
      </c>
      <c r="E31" s="10">
        <v>50</v>
      </c>
      <c r="F31" s="11">
        <v>0.8</v>
      </c>
      <c r="G31" s="12">
        <f t="shared" ref="G31:G43" si="5">(1000*((20+D31+E31*2)-4*F31))*F31*7.86/1000000</f>
        <v>1.0488384000000002</v>
      </c>
      <c r="H31" s="26">
        <f>G31*110.4</f>
        <v>115.79175936000003</v>
      </c>
      <c r="I31" s="26">
        <f>H31*3</f>
        <v>347.3752780800001</v>
      </c>
    </row>
    <row r="32" spans="1:15">
      <c r="A32" s="32" t="s">
        <v>77</v>
      </c>
      <c r="B32" s="15" t="s">
        <v>3</v>
      </c>
      <c r="C32" s="1" t="s">
        <v>2</v>
      </c>
      <c r="D32" s="1">
        <v>50</v>
      </c>
      <c r="E32" s="3">
        <v>50</v>
      </c>
      <c r="F32" s="4">
        <v>1</v>
      </c>
      <c r="G32" s="5">
        <f t="shared" si="5"/>
        <v>1.3047599999999999</v>
      </c>
      <c r="H32" s="26">
        <f t="shared" ref="H32:H43" si="6">G32*110.4</f>
        <v>144.04550399999999</v>
      </c>
      <c r="I32" s="27">
        <f t="shared" si="2"/>
        <v>432.13651199999998</v>
      </c>
    </row>
    <row r="33" spans="1:9">
      <c r="A33" s="32" t="s">
        <v>119</v>
      </c>
      <c r="B33" s="15" t="s">
        <v>3</v>
      </c>
      <c r="C33" s="1" t="s">
        <v>2</v>
      </c>
      <c r="D33" s="1">
        <v>100</v>
      </c>
      <c r="E33" s="3">
        <v>50</v>
      </c>
      <c r="F33" s="3">
        <v>0.8</v>
      </c>
      <c r="G33" s="5">
        <f t="shared" si="5"/>
        <v>1.3632384000000002</v>
      </c>
      <c r="H33" s="26">
        <f t="shared" si="6"/>
        <v>150.50151936000003</v>
      </c>
      <c r="I33" s="27">
        <f>H33*3</f>
        <v>451.50455808000009</v>
      </c>
    </row>
    <row r="34" spans="1:9">
      <c r="A34" s="32" t="s">
        <v>78</v>
      </c>
      <c r="B34" s="15" t="s">
        <v>3</v>
      </c>
      <c r="C34" s="1" t="s">
        <v>2</v>
      </c>
      <c r="D34" s="1">
        <v>100</v>
      </c>
      <c r="E34" s="3">
        <v>50</v>
      </c>
      <c r="F34" s="3">
        <v>1</v>
      </c>
      <c r="G34" s="5">
        <f t="shared" si="5"/>
        <v>1.6977599999999999</v>
      </c>
      <c r="H34" s="26">
        <f t="shared" si="6"/>
        <v>187.432704</v>
      </c>
      <c r="I34" s="27">
        <f t="shared" si="2"/>
        <v>562.29811199999995</v>
      </c>
    </row>
    <row r="35" spans="1:9">
      <c r="A35" s="32" t="s">
        <v>79</v>
      </c>
      <c r="B35" s="15" t="s">
        <v>3</v>
      </c>
      <c r="C35" s="1" t="s">
        <v>2</v>
      </c>
      <c r="D35" s="1">
        <v>100</v>
      </c>
      <c r="E35" s="3">
        <v>50</v>
      </c>
      <c r="F35" s="3">
        <v>1.2</v>
      </c>
      <c r="G35" s="5">
        <f t="shared" si="5"/>
        <v>2.0297664000000002</v>
      </c>
      <c r="H35" s="26">
        <f t="shared" si="6"/>
        <v>224.08621056000004</v>
      </c>
      <c r="I35" s="27">
        <f t="shared" si="2"/>
        <v>672.25863168000012</v>
      </c>
    </row>
    <row r="36" spans="1:9">
      <c r="A36" s="32" t="s">
        <v>80</v>
      </c>
      <c r="B36" s="15" t="s">
        <v>3</v>
      </c>
      <c r="C36" s="1" t="s">
        <v>2</v>
      </c>
      <c r="D36" s="1">
        <v>100</v>
      </c>
      <c r="E36" s="3">
        <v>50</v>
      </c>
      <c r="F36" s="3">
        <v>1.5</v>
      </c>
      <c r="G36" s="5">
        <f t="shared" si="5"/>
        <v>2.5230600000000001</v>
      </c>
      <c r="H36" s="26">
        <f t="shared" si="6"/>
        <v>278.54582400000004</v>
      </c>
      <c r="I36" s="27">
        <f t="shared" si="2"/>
        <v>835.63747200000012</v>
      </c>
    </row>
    <row r="37" spans="1:9">
      <c r="A37" s="32" t="s">
        <v>81</v>
      </c>
      <c r="B37" s="15" t="s">
        <v>3</v>
      </c>
      <c r="C37" s="1" t="s">
        <v>2</v>
      </c>
      <c r="D37" s="4">
        <v>200</v>
      </c>
      <c r="E37" s="3">
        <v>50</v>
      </c>
      <c r="F37" s="3">
        <v>1</v>
      </c>
      <c r="G37" s="5">
        <f t="shared" si="5"/>
        <v>2.4837600000000002</v>
      </c>
      <c r="H37" s="26">
        <f t="shared" si="6"/>
        <v>274.20710400000002</v>
      </c>
      <c r="I37" s="27">
        <f t="shared" si="2"/>
        <v>822.62131199999999</v>
      </c>
    </row>
    <row r="38" spans="1:9">
      <c r="A38" s="32" t="s">
        <v>82</v>
      </c>
      <c r="B38" s="15" t="s">
        <v>3</v>
      </c>
      <c r="C38" s="1" t="s">
        <v>2</v>
      </c>
      <c r="D38" s="4">
        <v>200</v>
      </c>
      <c r="E38" s="3">
        <v>50</v>
      </c>
      <c r="F38" s="3">
        <v>1.5</v>
      </c>
      <c r="G38" s="5">
        <f t="shared" si="5"/>
        <v>3.7020599999999999</v>
      </c>
      <c r="H38" s="26">
        <f t="shared" si="6"/>
        <v>408.707424</v>
      </c>
      <c r="I38" s="27">
        <f t="shared" si="2"/>
        <v>1226.1222720000001</v>
      </c>
    </row>
    <row r="39" spans="1:9">
      <c r="A39" s="32" t="s">
        <v>83</v>
      </c>
      <c r="B39" s="15" t="s">
        <v>3</v>
      </c>
      <c r="C39" s="1" t="s">
        <v>2</v>
      </c>
      <c r="D39" s="4">
        <v>300</v>
      </c>
      <c r="E39" s="3">
        <v>50</v>
      </c>
      <c r="F39" s="3">
        <v>1.5</v>
      </c>
      <c r="G39" s="5">
        <f t="shared" si="5"/>
        <v>4.8810599999999997</v>
      </c>
      <c r="H39" s="26">
        <f t="shared" si="6"/>
        <v>538.86902399999997</v>
      </c>
      <c r="I39" s="27">
        <f t="shared" si="2"/>
        <v>1616.6070719999998</v>
      </c>
    </row>
    <row r="40" spans="1:9">
      <c r="A40" s="32" t="s">
        <v>84</v>
      </c>
      <c r="B40" s="15" t="s">
        <v>3</v>
      </c>
      <c r="C40" s="1" t="s">
        <v>2</v>
      </c>
      <c r="D40" s="4">
        <v>300</v>
      </c>
      <c r="E40" s="3">
        <v>50</v>
      </c>
      <c r="F40" s="3">
        <v>2</v>
      </c>
      <c r="G40" s="5">
        <f t="shared" si="5"/>
        <v>6.4766399999999997</v>
      </c>
      <c r="H40" s="26">
        <f t="shared" si="6"/>
        <v>715.02105600000004</v>
      </c>
      <c r="I40" s="27">
        <f t="shared" si="2"/>
        <v>2145.0631680000001</v>
      </c>
    </row>
    <row r="41" spans="1:9">
      <c r="A41" s="32" t="s">
        <v>85</v>
      </c>
      <c r="B41" s="15" t="s">
        <v>3</v>
      </c>
      <c r="C41" s="1" t="s">
        <v>2</v>
      </c>
      <c r="D41" s="4">
        <v>400</v>
      </c>
      <c r="E41" s="3">
        <v>50</v>
      </c>
      <c r="F41" s="3">
        <v>2</v>
      </c>
      <c r="G41" s="5">
        <f t="shared" si="5"/>
        <v>8.0486400000000007</v>
      </c>
      <c r="H41" s="26">
        <f t="shared" si="6"/>
        <v>888.56985600000007</v>
      </c>
      <c r="I41" s="27">
        <f t="shared" si="2"/>
        <v>2665.7095680000002</v>
      </c>
    </row>
    <row r="42" spans="1:9">
      <c r="A42" s="32" t="s">
        <v>86</v>
      </c>
      <c r="B42" s="15" t="s">
        <v>3</v>
      </c>
      <c r="C42" s="1" t="s">
        <v>2</v>
      </c>
      <c r="D42" s="4">
        <v>500</v>
      </c>
      <c r="E42" s="3">
        <v>50</v>
      </c>
      <c r="F42" s="3">
        <v>2</v>
      </c>
      <c r="G42" s="5">
        <f t="shared" si="5"/>
        <v>9.6206399999999999</v>
      </c>
      <c r="H42" s="26">
        <f t="shared" si="6"/>
        <v>1062.1186560000001</v>
      </c>
      <c r="I42" s="27">
        <f t="shared" si="2"/>
        <v>3186.3559680000003</v>
      </c>
    </row>
    <row r="43" spans="1:9">
      <c r="A43" s="32" t="s">
        <v>87</v>
      </c>
      <c r="B43" s="16" t="s">
        <v>3</v>
      </c>
      <c r="C43" s="78" t="s">
        <v>2</v>
      </c>
      <c r="D43" s="7">
        <v>600</v>
      </c>
      <c r="E43" s="8">
        <v>50</v>
      </c>
      <c r="F43" s="8">
        <v>2</v>
      </c>
      <c r="G43" s="9">
        <f t="shared" si="5"/>
        <v>11.192640000000001</v>
      </c>
      <c r="H43" s="26">
        <f t="shared" si="6"/>
        <v>1235.6674560000001</v>
      </c>
      <c r="I43" s="30">
        <f t="shared" si="2"/>
        <v>3707.0023680000004</v>
      </c>
    </row>
    <row r="44" spans="1:9" ht="15" customHeight="1">
      <c r="A44" s="111" t="s">
        <v>158</v>
      </c>
      <c r="B44" s="112"/>
      <c r="C44" s="112"/>
      <c r="D44" s="112"/>
      <c r="E44" s="112"/>
      <c r="F44" s="112"/>
      <c r="G44" s="112"/>
      <c r="H44" s="112"/>
      <c r="I44" s="113"/>
    </row>
    <row r="45" spans="1:9">
      <c r="A45" s="32" t="s">
        <v>120</v>
      </c>
      <c r="B45" s="17" t="s">
        <v>3</v>
      </c>
      <c r="C45" s="1" t="s">
        <v>2</v>
      </c>
      <c r="D45" s="1">
        <v>50</v>
      </c>
      <c r="E45" s="10">
        <v>60</v>
      </c>
      <c r="F45" s="11">
        <v>0.8</v>
      </c>
      <c r="G45" s="12">
        <f t="shared" ref="G45:G56" si="7">(1000*((20+D45+E45*2)-4*F45))*F45*7.86/1000000</f>
        <v>1.1745984</v>
      </c>
      <c r="H45" s="26">
        <f>G45*110.4</f>
        <v>129.67566336000002</v>
      </c>
      <c r="I45" s="26">
        <f>H45*3</f>
        <v>389.02699008000002</v>
      </c>
    </row>
    <row r="46" spans="1:9">
      <c r="A46" s="32" t="s">
        <v>92</v>
      </c>
      <c r="B46" s="15" t="s">
        <v>3</v>
      </c>
      <c r="C46" s="1" t="s">
        <v>2</v>
      </c>
      <c r="D46" s="1">
        <v>50</v>
      </c>
      <c r="E46" s="3">
        <v>60</v>
      </c>
      <c r="F46" s="4">
        <v>1</v>
      </c>
      <c r="G46" s="5">
        <f t="shared" si="7"/>
        <v>1.4619599999999999</v>
      </c>
      <c r="H46" s="26">
        <f t="shared" ref="H46:H56" si="8">G46*110.4</f>
        <v>161.400384</v>
      </c>
      <c r="I46" s="27">
        <f t="shared" si="2"/>
        <v>484.20115199999998</v>
      </c>
    </row>
    <row r="47" spans="1:9">
      <c r="A47" s="32" t="s">
        <v>100</v>
      </c>
      <c r="B47" s="15" t="s">
        <v>3</v>
      </c>
      <c r="C47" s="1" t="s">
        <v>2</v>
      </c>
      <c r="D47" s="1">
        <v>100</v>
      </c>
      <c r="E47" s="3">
        <v>60</v>
      </c>
      <c r="F47" s="3">
        <v>0.8</v>
      </c>
      <c r="G47" s="5">
        <f t="shared" si="7"/>
        <v>1.4889984000000001</v>
      </c>
      <c r="H47" s="26">
        <f t="shared" si="8"/>
        <v>164.38542336</v>
      </c>
      <c r="I47" s="27">
        <f>H47*3</f>
        <v>493.15627008000001</v>
      </c>
    </row>
    <row r="48" spans="1:9">
      <c r="A48" s="32" t="s">
        <v>93</v>
      </c>
      <c r="B48" s="15" t="s">
        <v>3</v>
      </c>
      <c r="C48" s="1" t="s">
        <v>2</v>
      </c>
      <c r="D48" s="1">
        <v>100</v>
      </c>
      <c r="E48" s="3">
        <v>60</v>
      </c>
      <c r="F48" s="3">
        <v>1</v>
      </c>
      <c r="G48" s="5">
        <f t="shared" si="7"/>
        <v>1.8549599999999999</v>
      </c>
      <c r="H48" s="26">
        <f t="shared" si="8"/>
        <v>204.78758400000001</v>
      </c>
      <c r="I48" s="27">
        <f t="shared" si="2"/>
        <v>614.362752</v>
      </c>
    </row>
    <row r="49" spans="1:9">
      <c r="A49" s="32" t="s">
        <v>100</v>
      </c>
      <c r="B49" s="15" t="s">
        <v>3</v>
      </c>
      <c r="C49" s="1" t="s">
        <v>2</v>
      </c>
      <c r="D49" s="1">
        <v>100</v>
      </c>
      <c r="E49" s="3">
        <v>60</v>
      </c>
      <c r="F49" s="3">
        <v>1.5</v>
      </c>
      <c r="G49" s="5">
        <f t="shared" si="7"/>
        <v>2.7588599999999999</v>
      </c>
      <c r="H49" s="26">
        <f t="shared" si="8"/>
        <v>304.57814400000001</v>
      </c>
      <c r="I49" s="27">
        <f t="shared" si="2"/>
        <v>913.73443199999997</v>
      </c>
    </row>
    <row r="50" spans="1:9">
      <c r="A50" s="32" t="s">
        <v>94</v>
      </c>
      <c r="B50" s="15" t="s">
        <v>3</v>
      </c>
      <c r="C50" s="1" t="s">
        <v>2</v>
      </c>
      <c r="D50" s="1">
        <v>200</v>
      </c>
      <c r="E50" s="3">
        <v>60</v>
      </c>
      <c r="F50" s="3">
        <v>1.5</v>
      </c>
      <c r="G50" s="5">
        <f t="shared" si="7"/>
        <v>3.9378600000000001</v>
      </c>
      <c r="H50" s="26">
        <f t="shared" si="8"/>
        <v>434.73974400000003</v>
      </c>
      <c r="I50" s="27">
        <f t="shared" si="2"/>
        <v>1304.2192320000001</v>
      </c>
    </row>
    <row r="51" spans="1:9">
      <c r="B51" s="15" t="s">
        <v>3</v>
      </c>
      <c r="C51" s="1" t="s">
        <v>2</v>
      </c>
      <c r="D51" s="1">
        <v>300</v>
      </c>
      <c r="E51" s="3">
        <v>60</v>
      </c>
      <c r="F51" s="3">
        <v>1</v>
      </c>
      <c r="G51" s="5">
        <f t="shared" si="7"/>
        <v>3.4269599999999998</v>
      </c>
      <c r="H51" s="26">
        <f t="shared" si="8"/>
        <v>378.33638400000001</v>
      </c>
      <c r="I51" s="27">
        <f>H51*3</f>
        <v>1135.0091520000001</v>
      </c>
    </row>
    <row r="52" spans="1:9">
      <c r="A52" s="32" t="s">
        <v>95</v>
      </c>
      <c r="B52" s="15" t="s">
        <v>3</v>
      </c>
      <c r="C52" s="1" t="s">
        <v>2</v>
      </c>
      <c r="D52" s="4">
        <v>300</v>
      </c>
      <c r="E52" s="3">
        <v>60</v>
      </c>
      <c r="F52" s="3">
        <v>1.5</v>
      </c>
      <c r="G52" s="5">
        <f t="shared" si="7"/>
        <v>5.11686</v>
      </c>
      <c r="H52" s="26">
        <f t="shared" si="8"/>
        <v>564.90134399999999</v>
      </c>
      <c r="I52" s="27">
        <f t="shared" si="2"/>
        <v>1694.7040320000001</v>
      </c>
    </row>
    <row r="53" spans="1:9">
      <c r="A53" s="32" t="s">
        <v>96</v>
      </c>
      <c r="B53" s="15" t="s">
        <v>3</v>
      </c>
      <c r="C53" s="1" t="s">
        <v>2</v>
      </c>
      <c r="D53" s="4">
        <v>300</v>
      </c>
      <c r="E53" s="3">
        <v>60</v>
      </c>
      <c r="F53" s="3">
        <v>2</v>
      </c>
      <c r="G53" s="5">
        <f t="shared" si="7"/>
        <v>6.7910399999999997</v>
      </c>
      <c r="H53" s="26">
        <f t="shared" si="8"/>
        <v>749.730816</v>
      </c>
      <c r="I53" s="27">
        <f t="shared" si="2"/>
        <v>2249.1924479999998</v>
      </c>
    </row>
    <row r="54" spans="1:9">
      <c r="A54" s="32" t="s">
        <v>97</v>
      </c>
      <c r="B54" s="15" t="s">
        <v>3</v>
      </c>
      <c r="C54" s="1" t="s">
        <v>2</v>
      </c>
      <c r="D54" s="4">
        <v>400</v>
      </c>
      <c r="E54" s="3">
        <v>60</v>
      </c>
      <c r="F54" s="3">
        <v>2</v>
      </c>
      <c r="G54" s="5">
        <f t="shared" si="7"/>
        <v>8.3630399999999998</v>
      </c>
      <c r="H54" s="26">
        <f t="shared" si="8"/>
        <v>923.27961600000003</v>
      </c>
      <c r="I54" s="27">
        <f t="shared" si="2"/>
        <v>2769.8388480000003</v>
      </c>
    </row>
    <row r="55" spans="1:9">
      <c r="A55" s="32" t="s">
        <v>98</v>
      </c>
      <c r="B55" s="15" t="s">
        <v>3</v>
      </c>
      <c r="C55" s="1" t="s">
        <v>2</v>
      </c>
      <c r="D55" s="4">
        <v>500</v>
      </c>
      <c r="E55" s="3">
        <v>60</v>
      </c>
      <c r="F55" s="3">
        <v>2</v>
      </c>
      <c r="G55" s="5">
        <f t="shared" si="7"/>
        <v>9.9350400000000008</v>
      </c>
      <c r="H55" s="26">
        <f t="shared" si="8"/>
        <v>1096.8284160000001</v>
      </c>
      <c r="I55" s="27">
        <f t="shared" si="2"/>
        <v>3290.485248</v>
      </c>
    </row>
    <row r="56" spans="1:9">
      <c r="A56" s="32" t="s">
        <v>99</v>
      </c>
      <c r="B56" s="16" t="s">
        <v>3</v>
      </c>
      <c r="C56" s="78" t="s">
        <v>2</v>
      </c>
      <c r="D56" s="7">
        <v>600</v>
      </c>
      <c r="E56" s="8">
        <v>60</v>
      </c>
      <c r="F56" s="8">
        <v>2</v>
      </c>
      <c r="G56" s="9">
        <f t="shared" si="7"/>
        <v>11.50704</v>
      </c>
      <c r="H56" s="26">
        <f t="shared" si="8"/>
        <v>1270.3772160000001</v>
      </c>
      <c r="I56" s="30">
        <f t="shared" si="2"/>
        <v>3811.1316480000005</v>
      </c>
    </row>
    <row r="57" spans="1:9" ht="15" customHeight="1">
      <c r="A57" s="111" t="s">
        <v>159</v>
      </c>
      <c r="B57" s="112"/>
      <c r="C57" s="112"/>
      <c r="D57" s="112"/>
      <c r="E57" s="112"/>
      <c r="F57" s="112"/>
      <c r="G57" s="112"/>
      <c r="H57" s="112"/>
      <c r="I57" s="113"/>
    </row>
    <row r="58" spans="1:9">
      <c r="A58" s="32" t="s">
        <v>121</v>
      </c>
      <c r="B58" s="17" t="s">
        <v>3</v>
      </c>
      <c r="C58" s="1" t="s">
        <v>2</v>
      </c>
      <c r="D58" s="1">
        <v>100</v>
      </c>
      <c r="E58" s="10">
        <v>100</v>
      </c>
      <c r="F58" s="10">
        <v>1</v>
      </c>
      <c r="G58" s="12">
        <f t="shared" ref="G58:G65" si="9">(1000*((20+D58+E58*2)-4*F58))*F58*7.86/1000000</f>
        <v>2.4837600000000002</v>
      </c>
      <c r="H58" s="26">
        <f>G58*110.4</f>
        <v>274.20710400000002</v>
      </c>
      <c r="I58" s="26">
        <f>H58*3</f>
        <v>822.62131199999999</v>
      </c>
    </row>
    <row r="59" spans="1:9">
      <c r="A59" s="32" t="s">
        <v>101</v>
      </c>
      <c r="B59" s="15" t="s">
        <v>3</v>
      </c>
      <c r="C59" s="1" t="s">
        <v>2</v>
      </c>
      <c r="D59" s="1">
        <v>100</v>
      </c>
      <c r="E59" s="3">
        <v>100</v>
      </c>
      <c r="F59" s="3">
        <v>1.5</v>
      </c>
      <c r="G59" s="5">
        <f t="shared" si="9"/>
        <v>3.7020599999999999</v>
      </c>
      <c r="H59" s="26">
        <f>G59*99.2</f>
        <v>367.24435199999999</v>
      </c>
      <c r="I59" s="27">
        <f t="shared" si="2"/>
        <v>1101.733056</v>
      </c>
    </row>
    <row r="60" spans="1:9">
      <c r="A60" s="32" t="s">
        <v>122</v>
      </c>
      <c r="B60" s="15" t="s">
        <v>3</v>
      </c>
      <c r="C60" s="1" t="s">
        <v>2</v>
      </c>
      <c r="D60" s="1">
        <v>200</v>
      </c>
      <c r="E60" s="3">
        <v>100</v>
      </c>
      <c r="F60" s="3">
        <v>1.2</v>
      </c>
      <c r="G60" s="5">
        <f t="shared" si="9"/>
        <v>3.9161664000000003</v>
      </c>
      <c r="H60" s="26">
        <f t="shared" ref="H59:H65" si="10">G60*110.4</f>
        <v>432.34477056000003</v>
      </c>
      <c r="I60" s="27">
        <f>H60*3</f>
        <v>1297.03431168</v>
      </c>
    </row>
    <row r="61" spans="1:9">
      <c r="A61" s="32" t="s">
        <v>102</v>
      </c>
      <c r="B61" s="15" t="s">
        <v>3</v>
      </c>
      <c r="C61" s="1" t="s">
        <v>2</v>
      </c>
      <c r="D61" s="1">
        <v>200</v>
      </c>
      <c r="E61" s="3">
        <v>100</v>
      </c>
      <c r="F61" s="3">
        <v>1.5</v>
      </c>
      <c r="G61" s="5">
        <f t="shared" si="9"/>
        <v>4.8810599999999997</v>
      </c>
      <c r="H61" s="26">
        <f t="shared" si="10"/>
        <v>538.86902399999997</v>
      </c>
      <c r="I61" s="27">
        <f t="shared" si="2"/>
        <v>1616.6070719999998</v>
      </c>
    </row>
    <row r="62" spans="1:9">
      <c r="A62" s="32" t="s">
        <v>103</v>
      </c>
      <c r="B62" s="15" t="s">
        <v>3</v>
      </c>
      <c r="C62" s="1" t="s">
        <v>2</v>
      </c>
      <c r="D62" s="4">
        <v>300</v>
      </c>
      <c r="E62" s="3">
        <v>100</v>
      </c>
      <c r="F62" s="3">
        <v>2</v>
      </c>
      <c r="G62" s="5">
        <f t="shared" si="9"/>
        <v>8.0486400000000007</v>
      </c>
      <c r="H62" s="26">
        <f t="shared" si="10"/>
        <v>888.56985600000007</v>
      </c>
      <c r="I62" s="27">
        <f t="shared" si="2"/>
        <v>2665.7095680000002</v>
      </c>
    </row>
    <row r="63" spans="1:9">
      <c r="A63" s="32" t="s">
        <v>104</v>
      </c>
      <c r="B63" s="15" t="s">
        <v>3</v>
      </c>
      <c r="C63" s="1" t="s">
        <v>2</v>
      </c>
      <c r="D63" s="4">
        <v>400</v>
      </c>
      <c r="E63" s="3">
        <v>150</v>
      </c>
      <c r="F63" s="3">
        <v>1.5</v>
      </c>
      <c r="G63" s="5">
        <f t="shared" si="9"/>
        <v>8.4180600000000005</v>
      </c>
      <c r="H63" s="26">
        <f t="shared" si="10"/>
        <v>929.35382400000015</v>
      </c>
      <c r="I63" s="27">
        <f t="shared" si="2"/>
        <v>2788.0614720000003</v>
      </c>
    </row>
    <row r="64" spans="1:9">
      <c r="A64" s="32" t="s">
        <v>105</v>
      </c>
      <c r="B64" s="15" t="s">
        <v>3</v>
      </c>
      <c r="C64" s="1" t="s">
        <v>2</v>
      </c>
      <c r="D64" s="4">
        <v>500</v>
      </c>
      <c r="E64" s="3">
        <v>100</v>
      </c>
      <c r="F64" s="3">
        <v>2</v>
      </c>
      <c r="G64" s="5">
        <f t="shared" si="9"/>
        <v>11.192640000000001</v>
      </c>
      <c r="H64" s="26">
        <f t="shared" si="10"/>
        <v>1235.6674560000001</v>
      </c>
      <c r="I64" s="27">
        <f t="shared" si="2"/>
        <v>3707.0023680000004</v>
      </c>
    </row>
    <row r="65" spans="1:9">
      <c r="A65" s="32" t="s">
        <v>106</v>
      </c>
      <c r="B65" s="16" t="s">
        <v>3</v>
      </c>
      <c r="C65" s="78" t="s">
        <v>2</v>
      </c>
      <c r="D65" s="7">
        <v>600</v>
      </c>
      <c r="E65" s="8">
        <v>100</v>
      </c>
      <c r="F65" s="8">
        <v>2</v>
      </c>
      <c r="G65" s="9">
        <f t="shared" si="9"/>
        <v>12.76464</v>
      </c>
      <c r="H65" s="26">
        <f t="shared" si="10"/>
        <v>1409.2162560000002</v>
      </c>
      <c r="I65" s="30">
        <f t="shared" si="2"/>
        <v>4227.6487680000009</v>
      </c>
    </row>
    <row r="66" spans="1:9">
      <c r="A66" s="107" t="s">
        <v>6</v>
      </c>
      <c r="B66" s="108"/>
      <c r="C66" s="108"/>
      <c r="D66" s="108"/>
      <c r="E66" s="108"/>
      <c r="F66" s="108"/>
      <c r="G66" s="108"/>
      <c r="H66" s="108"/>
      <c r="I66" s="109"/>
    </row>
    <row r="67" spans="1:9">
      <c r="A67" s="32" t="s">
        <v>107</v>
      </c>
      <c r="B67" s="84" t="s">
        <v>7</v>
      </c>
      <c r="C67" s="11" t="s">
        <v>2</v>
      </c>
      <c r="D67" s="11">
        <v>54</v>
      </c>
      <c r="E67" s="11">
        <v>9</v>
      </c>
      <c r="F67" s="11">
        <v>0.8</v>
      </c>
      <c r="G67" s="12">
        <f>(1000*((D67+E67*2)-2*F67))*F67*7.86/1000000</f>
        <v>0.44267519999999999</v>
      </c>
      <c r="H67" s="26">
        <f>G67*115.2</f>
        <v>50.996183039999998</v>
      </c>
      <c r="I67" s="26">
        <f t="shared" ref="I67:I73" si="11">H67*3</f>
        <v>152.98854911999999</v>
      </c>
    </row>
    <row r="68" spans="1:9">
      <c r="A68" s="32" t="s">
        <v>108</v>
      </c>
      <c r="B68" s="16" t="s">
        <v>7</v>
      </c>
      <c r="C68" s="4" t="s">
        <v>2</v>
      </c>
      <c r="D68" s="4">
        <v>104</v>
      </c>
      <c r="E68" s="4">
        <v>9</v>
      </c>
      <c r="F68" s="4">
        <v>0.8</v>
      </c>
      <c r="G68" s="5">
        <f t="shared" ref="G68:G73" si="12">(1000*((D68+E68*2)-2*F68))*F68*7.86/1000000</f>
        <v>0.75707520000000006</v>
      </c>
      <c r="H68" s="26">
        <f t="shared" ref="H68:H73" si="13">G68*115.2</f>
        <v>87.215063040000004</v>
      </c>
      <c r="I68" s="27">
        <f t="shared" si="11"/>
        <v>261.64518912</v>
      </c>
    </row>
    <row r="69" spans="1:9">
      <c r="A69" s="32" t="s">
        <v>109</v>
      </c>
      <c r="B69" s="16" t="s">
        <v>7</v>
      </c>
      <c r="C69" s="4" t="s">
        <v>2</v>
      </c>
      <c r="D69" s="4">
        <v>205</v>
      </c>
      <c r="E69" s="4">
        <v>9</v>
      </c>
      <c r="F69" s="4">
        <v>0.8</v>
      </c>
      <c r="G69" s="5">
        <f t="shared" si="12"/>
        <v>1.3921631999999999</v>
      </c>
      <c r="H69" s="26">
        <f t="shared" si="13"/>
        <v>160.37720063999998</v>
      </c>
      <c r="I69" s="27">
        <f t="shared" si="11"/>
        <v>481.13160191999998</v>
      </c>
    </row>
    <row r="70" spans="1:9">
      <c r="A70" s="32" t="s">
        <v>110</v>
      </c>
      <c r="B70" s="16" t="s">
        <v>7</v>
      </c>
      <c r="C70" s="4" t="s">
        <v>2</v>
      </c>
      <c r="D70" s="4">
        <v>305</v>
      </c>
      <c r="E70" s="4">
        <v>9</v>
      </c>
      <c r="F70" s="4">
        <v>0.8</v>
      </c>
      <c r="G70" s="5">
        <f t="shared" si="12"/>
        <v>2.0209632000000002</v>
      </c>
      <c r="H70" s="26">
        <f t="shared" si="13"/>
        <v>232.81496064000004</v>
      </c>
      <c r="I70" s="27">
        <f t="shared" si="11"/>
        <v>698.44488192000017</v>
      </c>
    </row>
    <row r="71" spans="1:9">
      <c r="A71" s="32" t="s">
        <v>111</v>
      </c>
      <c r="B71" s="16" t="s">
        <v>7</v>
      </c>
      <c r="C71" s="4" t="s">
        <v>2</v>
      </c>
      <c r="D71" s="4">
        <v>405</v>
      </c>
      <c r="E71" s="4">
        <v>9</v>
      </c>
      <c r="F71" s="3">
        <v>1</v>
      </c>
      <c r="G71" s="5">
        <f t="shared" si="12"/>
        <v>3.3090600000000001</v>
      </c>
      <c r="H71" s="26">
        <f t="shared" si="13"/>
        <v>381.203712</v>
      </c>
      <c r="I71" s="27">
        <f t="shared" si="11"/>
        <v>1143.611136</v>
      </c>
    </row>
    <row r="72" spans="1:9">
      <c r="A72" s="32" t="s">
        <v>112</v>
      </c>
      <c r="B72" s="16" t="s">
        <v>7</v>
      </c>
      <c r="C72" s="4" t="s">
        <v>2</v>
      </c>
      <c r="D72" s="4">
        <v>506</v>
      </c>
      <c r="E72" s="4">
        <v>9</v>
      </c>
      <c r="F72" s="3">
        <v>1.5</v>
      </c>
      <c r="G72" s="5">
        <f t="shared" si="12"/>
        <v>6.1425900000000002</v>
      </c>
      <c r="H72" s="26">
        <f t="shared" si="13"/>
        <v>707.62636800000007</v>
      </c>
      <c r="I72" s="27">
        <f t="shared" si="11"/>
        <v>2122.8791040000001</v>
      </c>
    </row>
    <row r="73" spans="1:9">
      <c r="A73" s="32" t="s">
        <v>113</v>
      </c>
      <c r="B73" s="16" t="s">
        <v>7</v>
      </c>
      <c r="C73" s="7" t="s">
        <v>2</v>
      </c>
      <c r="D73" s="7">
        <v>606</v>
      </c>
      <c r="E73" s="7">
        <v>9</v>
      </c>
      <c r="F73" s="8">
        <v>2</v>
      </c>
      <c r="G73" s="9">
        <f t="shared" si="12"/>
        <v>9.7463999999999995</v>
      </c>
      <c r="H73" s="26">
        <f t="shared" si="13"/>
        <v>1122.7852800000001</v>
      </c>
      <c r="I73" s="30">
        <f t="shared" si="11"/>
        <v>3368.3558400000002</v>
      </c>
    </row>
    <row r="74" spans="1:9">
      <c r="A74" s="104" t="s">
        <v>13</v>
      </c>
      <c r="B74" s="105"/>
      <c r="C74" s="105"/>
      <c r="D74" s="105"/>
      <c r="E74" s="105"/>
      <c r="F74" s="105"/>
      <c r="G74" s="105"/>
      <c r="H74" s="105"/>
      <c r="I74" s="106"/>
    </row>
    <row r="75" spans="1:9">
      <c r="A75" s="32" t="s">
        <v>123</v>
      </c>
      <c r="B75" s="17" t="s">
        <v>10</v>
      </c>
      <c r="C75" s="82" t="s">
        <v>21</v>
      </c>
      <c r="D75" s="10" t="s">
        <v>11</v>
      </c>
      <c r="E75" s="11">
        <v>40</v>
      </c>
      <c r="F75" s="83">
        <v>1.5</v>
      </c>
      <c r="G75" s="12">
        <f t="shared" ref="G75:G82" si="14">(250*(23+E75-F75))*F75*7.86/1000000</f>
        <v>0.18127124999999999</v>
      </c>
      <c r="H75" s="26">
        <f>G75*200</f>
        <v>36.254249999999999</v>
      </c>
      <c r="I75" s="22"/>
    </row>
    <row r="76" spans="1:9">
      <c r="A76" s="32" t="s">
        <v>124</v>
      </c>
      <c r="B76" s="15" t="s">
        <v>10</v>
      </c>
      <c r="C76" s="28" t="s">
        <v>21</v>
      </c>
      <c r="D76" s="3" t="s">
        <v>11</v>
      </c>
      <c r="E76" s="4">
        <v>40</v>
      </c>
      <c r="F76" s="21">
        <v>2</v>
      </c>
      <c r="G76" s="5">
        <f t="shared" si="14"/>
        <v>0.23973</v>
      </c>
      <c r="H76" s="27">
        <f>G76*200</f>
        <v>47.945999999999998</v>
      </c>
      <c r="I76" s="23"/>
    </row>
    <row r="77" spans="1:9">
      <c r="A77" s="32" t="s">
        <v>125</v>
      </c>
      <c r="B77" s="15" t="s">
        <v>14</v>
      </c>
      <c r="C77" s="28" t="s">
        <v>21</v>
      </c>
      <c r="D77" s="3" t="s">
        <v>11</v>
      </c>
      <c r="E77" s="3">
        <v>44</v>
      </c>
      <c r="F77" s="3">
        <v>2</v>
      </c>
      <c r="G77" s="5">
        <f>(250*(23+E77-F77))*F77*7.86/1000000</f>
        <v>0.25545000000000001</v>
      </c>
      <c r="H77" s="27">
        <f>G77*200</f>
        <v>51.09</v>
      </c>
      <c r="I77" s="23"/>
    </row>
    <row r="78" spans="1:9">
      <c r="A78" s="32" t="s">
        <v>126</v>
      </c>
      <c r="B78" s="15" t="s">
        <v>15</v>
      </c>
      <c r="C78" s="28" t="s">
        <v>21</v>
      </c>
      <c r="D78" s="3" t="s">
        <v>11</v>
      </c>
      <c r="E78" s="3">
        <v>50</v>
      </c>
      <c r="F78" s="3">
        <v>2</v>
      </c>
      <c r="G78" s="5">
        <f t="shared" si="14"/>
        <v>0.27903</v>
      </c>
      <c r="H78" s="27">
        <f t="shared" ref="H78:H83" si="15">G78*200</f>
        <v>55.805999999999997</v>
      </c>
      <c r="I78" s="23"/>
    </row>
    <row r="79" spans="1:9">
      <c r="A79" s="32" t="s">
        <v>127</v>
      </c>
      <c r="B79" s="15" t="s">
        <v>17</v>
      </c>
      <c r="C79" s="28" t="s">
        <v>21</v>
      </c>
      <c r="D79" s="3" t="s">
        <v>11</v>
      </c>
      <c r="E79" s="3">
        <v>54</v>
      </c>
      <c r="F79" s="3">
        <v>2</v>
      </c>
      <c r="G79" s="5">
        <f>(250*(23+E79-F79))*F79*7.86/1000000</f>
        <v>0.29475000000000001</v>
      </c>
      <c r="H79" s="27">
        <f t="shared" si="15"/>
        <v>58.95</v>
      </c>
    </row>
    <row r="80" spans="1:9">
      <c r="A80" s="32" t="s">
        <v>128</v>
      </c>
      <c r="B80" s="15" t="s">
        <v>16</v>
      </c>
      <c r="C80" s="28" t="s">
        <v>21</v>
      </c>
      <c r="D80" s="3" t="s">
        <v>11</v>
      </c>
      <c r="E80" s="3">
        <v>60</v>
      </c>
      <c r="F80" s="3">
        <v>2</v>
      </c>
      <c r="G80" s="5">
        <f t="shared" si="14"/>
        <v>0.31833</v>
      </c>
      <c r="H80" s="27">
        <f t="shared" si="15"/>
        <v>63.665999999999997</v>
      </c>
    </row>
    <row r="81" spans="1:13">
      <c r="A81" s="32" t="s">
        <v>129</v>
      </c>
      <c r="B81" s="15" t="s">
        <v>18</v>
      </c>
      <c r="C81" s="28" t="s">
        <v>21</v>
      </c>
      <c r="D81" s="3" t="s">
        <v>11</v>
      </c>
      <c r="E81" s="3">
        <v>64</v>
      </c>
      <c r="F81" s="3">
        <v>2</v>
      </c>
      <c r="G81" s="5">
        <f>(250*(23+E81-F81))*F81*7.86/1000000</f>
        <v>0.33405000000000001</v>
      </c>
      <c r="H81" s="27">
        <f t="shared" si="15"/>
        <v>66.81</v>
      </c>
      <c r="I81" s="19"/>
      <c r="J81" s="19"/>
      <c r="K81" s="20"/>
      <c r="L81" s="18"/>
      <c r="M81" s="6"/>
    </row>
    <row r="82" spans="1:13">
      <c r="A82" s="32" t="s">
        <v>130</v>
      </c>
      <c r="B82" s="15" t="s">
        <v>19</v>
      </c>
      <c r="C82" s="28" t="s">
        <v>21</v>
      </c>
      <c r="D82" s="3" t="s">
        <v>11</v>
      </c>
      <c r="E82" s="3">
        <v>100</v>
      </c>
      <c r="F82" s="3">
        <v>2</v>
      </c>
      <c r="G82" s="5">
        <f t="shared" si="14"/>
        <v>0.47553000000000001</v>
      </c>
      <c r="H82" s="27">
        <f t="shared" si="15"/>
        <v>95.105999999999995</v>
      </c>
    </row>
    <row r="83" spans="1:13">
      <c r="A83" s="32" t="s">
        <v>131</v>
      </c>
      <c r="B83" s="15" t="s">
        <v>20</v>
      </c>
      <c r="C83" s="28" t="s">
        <v>21</v>
      </c>
      <c r="D83" s="3" t="s">
        <v>11</v>
      </c>
      <c r="E83" s="3">
        <v>104</v>
      </c>
      <c r="F83" s="3">
        <v>2</v>
      </c>
      <c r="G83" s="5">
        <f>(250*(23+E83-F83))*F83*7.86/1000000</f>
        <v>0.49125000000000002</v>
      </c>
      <c r="H83" s="27">
        <f t="shared" si="15"/>
        <v>98.25</v>
      </c>
    </row>
    <row r="84" spans="1:13">
      <c r="A84" s="32" t="s">
        <v>132</v>
      </c>
      <c r="B84" s="15" t="s">
        <v>25</v>
      </c>
      <c r="C84" s="29" t="s">
        <v>21</v>
      </c>
      <c r="D84" s="8" t="s">
        <v>11</v>
      </c>
      <c r="E84" s="8" t="s">
        <v>11</v>
      </c>
      <c r="F84" s="8" t="s">
        <v>11</v>
      </c>
      <c r="G84" s="9" t="s">
        <v>11</v>
      </c>
      <c r="H84" s="30">
        <v>17</v>
      </c>
    </row>
    <row r="85" spans="1:13">
      <c r="A85" s="32" t="s">
        <v>133</v>
      </c>
      <c r="B85" s="15" t="s">
        <v>22</v>
      </c>
      <c r="C85" s="29" t="s">
        <v>21</v>
      </c>
      <c r="D85" s="8" t="s">
        <v>11</v>
      </c>
      <c r="E85" s="8" t="s">
        <v>11</v>
      </c>
      <c r="F85" s="8" t="s">
        <v>11</v>
      </c>
      <c r="G85" s="9" t="s">
        <v>11</v>
      </c>
      <c r="H85" s="30">
        <v>18</v>
      </c>
    </row>
    <row r="86" spans="1:13">
      <c r="A86" s="32" t="s">
        <v>134</v>
      </c>
      <c r="B86" s="15" t="s">
        <v>24</v>
      </c>
      <c r="C86" s="29" t="s">
        <v>21</v>
      </c>
      <c r="D86" s="8" t="s">
        <v>11</v>
      </c>
      <c r="E86" s="8" t="s">
        <v>11</v>
      </c>
      <c r="F86" s="8" t="s">
        <v>11</v>
      </c>
      <c r="G86" s="9" t="s">
        <v>11</v>
      </c>
      <c r="H86" s="30">
        <v>19</v>
      </c>
    </row>
    <row r="87" spans="1:13">
      <c r="A87" s="32" t="s">
        <v>135</v>
      </c>
      <c r="B87" s="15" t="s">
        <v>23</v>
      </c>
      <c r="C87" s="29" t="s">
        <v>21</v>
      </c>
      <c r="D87" s="8" t="s">
        <v>11</v>
      </c>
      <c r="E87" s="8" t="s">
        <v>11</v>
      </c>
      <c r="F87" s="8" t="s">
        <v>11</v>
      </c>
      <c r="G87" s="9" t="s">
        <v>11</v>
      </c>
      <c r="H87" s="30">
        <v>25</v>
      </c>
    </row>
    <row r="88" spans="1:13">
      <c r="B88" s="15" t="s">
        <v>186</v>
      </c>
      <c r="C88" s="29" t="s">
        <v>21</v>
      </c>
      <c r="D88" s="8" t="s">
        <v>11</v>
      </c>
      <c r="E88" s="8" t="s">
        <v>11</v>
      </c>
      <c r="F88" s="8" t="s">
        <v>11</v>
      </c>
      <c r="G88" s="9" t="s">
        <v>11</v>
      </c>
      <c r="H88" s="30">
        <v>35</v>
      </c>
    </row>
    <row r="89" spans="1:13" ht="25.5">
      <c r="A89" s="32" t="s">
        <v>137</v>
      </c>
      <c r="B89" s="15" t="s">
        <v>136</v>
      </c>
      <c r="C89" s="29" t="s">
        <v>21</v>
      </c>
      <c r="D89" s="8" t="s">
        <v>11</v>
      </c>
      <c r="E89" s="8" t="s">
        <v>11</v>
      </c>
      <c r="F89" s="8" t="s">
        <v>11</v>
      </c>
      <c r="G89" s="9" t="s">
        <v>11</v>
      </c>
      <c r="H89" s="30">
        <v>6</v>
      </c>
    </row>
    <row r="90" spans="1:13">
      <c r="A90" s="101" t="s">
        <v>35</v>
      </c>
      <c r="B90" s="102"/>
      <c r="C90" s="102"/>
      <c r="D90" s="102"/>
      <c r="E90" s="102"/>
      <c r="F90" s="102"/>
      <c r="G90" s="102"/>
      <c r="H90" s="102"/>
      <c r="I90" s="103"/>
    </row>
    <row r="91" spans="1:13">
      <c r="A91" s="32" t="s">
        <v>139</v>
      </c>
      <c r="B91" s="80" t="s">
        <v>39</v>
      </c>
      <c r="C91" s="10" t="s">
        <v>2</v>
      </c>
      <c r="D91" s="10">
        <v>25</v>
      </c>
      <c r="E91" s="10">
        <v>25</v>
      </c>
      <c r="F91" s="10">
        <v>2</v>
      </c>
      <c r="G91" s="10">
        <f>(1000*((D91*2+E91)-2*F91))*F91*7.86/1000000</f>
        <v>1.11612</v>
      </c>
      <c r="H91" s="81">
        <f>G91*191.4</f>
        <v>213.62536800000001</v>
      </c>
      <c r="I91" s="81">
        <f>H91*3</f>
        <v>640.87610400000005</v>
      </c>
    </row>
    <row r="92" spans="1:13">
      <c r="A92" s="32" t="s">
        <v>140</v>
      </c>
      <c r="B92" s="37" t="s">
        <v>41</v>
      </c>
      <c r="C92" s="3" t="s">
        <v>2</v>
      </c>
      <c r="D92" s="3">
        <v>25</v>
      </c>
      <c r="E92" s="3">
        <v>40</v>
      </c>
      <c r="F92" s="3">
        <v>2</v>
      </c>
      <c r="G92" s="3">
        <f>(1000*((D92*2+E92)-2*F92))*F92*7.86/1000000</f>
        <v>1.35192</v>
      </c>
      <c r="H92" s="36">
        <f>G92*191.4</f>
        <v>258.75748800000002</v>
      </c>
      <c r="I92" s="36">
        <f>H92*3</f>
        <v>776.27246400000013</v>
      </c>
    </row>
    <row r="93" spans="1:13">
      <c r="A93" s="32" t="s">
        <v>138</v>
      </c>
      <c r="B93" s="37" t="s">
        <v>40</v>
      </c>
      <c r="C93" s="3" t="s">
        <v>2</v>
      </c>
      <c r="D93" s="3">
        <v>40</v>
      </c>
      <c r="E93" s="3">
        <v>40</v>
      </c>
      <c r="F93" s="3">
        <v>2</v>
      </c>
      <c r="G93" s="3">
        <f>(1000*((D93*2+E93)-2*F93))*F93*7.86/1000000</f>
        <v>1.82352</v>
      </c>
      <c r="H93" s="36">
        <f>G93*191.4</f>
        <v>349.021728</v>
      </c>
      <c r="I93" s="85">
        <f>H93*3</f>
        <v>1047.065184</v>
      </c>
    </row>
    <row r="94" spans="1:13">
      <c r="A94" s="32" t="s">
        <v>143</v>
      </c>
      <c r="B94" s="37" t="s">
        <v>142</v>
      </c>
      <c r="C94" s="3" t="s">
        <v>30</v>
      </c>
      <c r="D94" s="3"/>
      <c r="E94" s="3"/>
      <c r="F94" s="3"/>
      <c r="G94" s="3"/>
      <c r="H94" s="36" t="s">
        <v>27</v>
      </c>
      <c r="I94" s="86"/>
    </row>
    <row r="95" spans="1:13">
      <c r="A95" s="32" t="s">
        <v>141</v>
      </c>
      <c r="B95" s="37" t="s">
        <v>149</v>
      </c>
      <c r="C95" s="3" t="s">
        <v>30</v>
      </c>
      <c r="D95" s="3"/>
      <c r="E95" s="31"/>
      <c r="F95" s="31"/>
      <c r="G95" s="3">
        <v>0.3</v>
      </c>
      <c r="H95" s="36">
        <v>61</v>
      </c>
      <c r="I95" s="86"/>
    </row>
    <row r="96" spans="1:13">
      <c r="A96" s="32" t="s">
        <v>144</v>
      </c>
      <c r="B96" s="37" t="s">
        <v>150</v>
      </c>
      <c r="C96" s="3" t="s">
        <v>30</v>
      </c>
      <c r="D96" s="31"/>
      <c r="E96" s="31"/>
      <c r="F96" s="31"/>
      <c r="G96" s="3"/>
      <c r="H96" s="36" t="s">
        <v>27</v>
      </c>
      <c r="I96" s="86"/>
    </row>
    <row r="97" spans="1:9">
      <c r="A97" s="32" t="s">
        <v>145</v>
      </c>
      <c r="B97" s="37" t="s">
        <v>151</v>
      </c>
      <c r="C97" s="3" t="s">
        <v>30</v>
      </c>
      <c r="D97" s="31"/>
      <c r="E97" s="31"/>
      <c r="F97" s="31"/>
      <c r="G97" s="3"/>
      <c r="H97" s="36" t="s">
        <v>27</v>
      </c>
      <c r="I97" s="86"/>
    </row>
    <row r="98" spans="1:9">
      <c r="A98" s="32" t="s">
        <v>146</v>
      </c>
      <c r="B98" s="37" t="s">
        <v>152</v>
      </c>
      <c r="C98" s="3" t="s">
        <v>30</v>
      </c>
      <c r="D98" s="31"/>
      <c r="E98" s="31"/>
      <c r="F98" s="31"/>
      <c r="G98" s="3"/>
      <c r="H98" s="36" t="s">
        <v>27</v>
      </c>
      <c r="I98" s="86"/>
    </row>
    <row r="99" spans="1:9">
      <c r="A99" s="32" t="s">
        <v>147</v>
      </c>
      <c r="B99" s="37" t="s">
        <v>153</v>
      </c>
      <c r="C99" s="3" t="s">
        <v>30</v>
      </c>
      <c r="D99" s="31"/>
      <c r="E99" s="31"/>
      <c r="F99" s="31"/>
      <c r="G99" s="3"/>
      <c r="H99" s="36" t="s">
        <v>27</v>
      </c>
      <c r="I99" s="86"/>
    </row>
    <row r="100" spans="1:9">
      <c r="A100" s="32" t="s">
        <v>148</v>
      </c>
      <c r="B100" s="87" t="s">
        <v>154</v>
      </c>
      <c r="C100" s="8" t="s">
        <v>30</v>
      </c>
      <c r="D100" s="88"/>
      <c r="E100" s="88"/>
      <c r="F100" s="88"/>
      <c r="G100" s="8"/>
      <c r="H100" s="85" t="s">
        <v>27</v>
      </c>
      <c r="I100" s="86"/>
    </row>
    <row r="101" spans="1:9">
      <c r="A101" s="110" t="s">
        <v>28</v>
      </c>
      <c r="B101" s="110"/>
      <c r="C101" s="110"/>
      <c r="D101" s="110"/>
      <c r="E101" s="110"/>
      <c r="F101" s="110"/>
      <c r="G101" s="110"/>
      <c r="H101" s="110"/>
      <c r="I101" s="110"/>
    </row>
    <row r="102" spans="1:9">
      <c r="A102" s="35" t="s">
        <v>37</v>
      </c>
      <c r="B102" s="35"/>
      <c r="C102" s="35" t="s">
        <v>33</v>
      </c>
      <c r="D102" s="35" t="s">
        <v>32</v>
      </c>
      <c r="E102" s="35" t="s">
        <v>38</v>
      </c>
      <c r="F102" s="35" t="s">
        <v>51</v>
      </c>
      <c r="G102" s="46" t="s">
        <v>54</v>
      </c>
      <c r="H102" s="35"/>
      <c r="I102" s="35"/>
    </row>
    <row r="103" spans="1:9">
      <c r="A103" s="52" t="s">
        <v>160</v>
      </c>
      <c r="B103" s="53" t="s">
        <v>49</v>
      </c>
      <c r="C103" s="10" t="s">
        <v>30</v>
      </c>
      <c r="D103" s="54">
        <v>100</v>
      </c>
      <c r="E103" s="54">
        <v>40</v>
      </c>
      <c r="F103" s="55" t="s">
        <v>11</v>
      </c>
      <c r="G103" s="54" t="s">
        <v>27</v>
      </c>
      <c r="H103" s="51"/>
      <c r="I103" s="51"/>
    </row>
    <row r="104" spans="1:9">
      <c r="A104" s="33" t="s">
        <v>160</v>
      </c>
      <c r="B104" s="48" t="s">
        <v>49</v>
      </c>
      <c r="C104" s="3" t="s">
        <v>30</v>
      </c>
      <c r="D104" s="50">
        <v>200</v>
      </c>
      <c r="E104" s="50">
        <v>40</v>
      </c>
      <c r="F104" s="47" t="s">
        <v>11</v>
      </c>
      <c r="G104" s="50" t="s">
        <v>27</v>
      </c>
      <c r="H104" s="51"/>
      <c r="I104" s="51"/>
    </row>
    <row r="105" spans="1:9">
      <c r="A105" s="33" t="s">
        <v>160</v>
      </c>
      <c r="B105" s="48" t="s">
        <v>49</v>
      </c>
      <c r="C105" s="3" t="s">
        <v>30</v>
      </c>
      <c r="D105" s="50">
        <v>300</v>
      </c>
      <c r="E105" s="50">
        <v>40</v>
      </c>
      <c r="F105" s="47" t="s">
        <v>11</v>
      </c>
      <c r="G105" s="50" t="s">
        <v>27</v>
      </c>
      <c r="H105" s="51"/>
      <c r="I105" s="51"/>
    </row>
    <row r="106" spans="1:9">
      <c r="A106" s="33" t="s">
        <v>160</v>
      </c>
      <c r="B106" s="48" t="s">
        <v>49</v>
      </c>
      <c r="C106" s="3" t="s">
        <v>30</v>
      </c>
      <c r="D106" s="50">
        <v>400</v>
      </c>
      <c r="E106" s="50">
        <v>40</v>
      </c>
      <c r="F106" s="47" t="s">
        <v>11</v>
      </c>
      <c r="G106" s="50" t="s">
        <v>27</v>
      </c>
      <c r="H106" s="51"/>
      <c r="I106" s="51"/>
    </row>
    <row r="107" spans="1:9">
      <c r="A107" s="33" t="s">
        <v>160</v>
      </c>
      <c r="B107" s="48" t="s">
        <v>49</v>
      </c>
      <c r="C107" s="3" t="s">
        <v>30</v>
      </c>
      <c r="D107" s="50">
        <v>500</v>
      </c>
      <c r="E107" s="50">
        <v>40</v>
      </c>
      <c r="F107" s="47" t="s">
        <v>11</v>
      </c>
      <c r="G107" s="50" t="s">
        <v>27</v>
      </c>
      <c r="H107" s="51"/>
      <c r="I107" s="51"/>
    </row>
    <row r="108" spans="1:9">
      <c r="A108" s="33" t="s">
        <v>160</v>
      </c>
      <c r="B108" s="48" t="s">
        <v>49</v>
      </c>
      <c r="C108" s="3" t="s">
        <v>30</v>
      </c>
      <c r="D108" s="50">
        <v>600</v>
      </c>
      <c r="E108" s="50">
        <v>40</v>
      </c>
      <c r="F108" s="47" t="s">
        <v>11</v>
      </c>
      <c r="G108" s="50" t="s">
        <v>27</v>
      </c>
      <c r="H108" s="51"/>
      <c r="I108" s="51"/>
    </row>
    <row r="109" spans="1:9">
      <c r="A109" s="33" t="s">
        <v>160</v>
      </c>
      <c r="B109" s="48" t="s">
        <v>49</v>
      </c>
      <c r="C109" s="3" t="s">
        <v>30</v>
      </c>
      <c r="D109" s="50">
        <v>700</v>
      </c>
      <c r="E109" s="50">
        <v>40</v>
      </c>
      <c r="F109" s="47" t="s">
        <v>11</v>
      </c>
      <c r="G109" s="50" t="s">
        <v>27</v>
      </c>
      <c r="H109" s="51"/>
      <c r="I109" s="51"/>
    </row>
    <row r="110" spans="1:9">
      <c r="A110" s="33" t="s">
        <v>160</v>
      </c>
      <c r="B110" s="48" t="s">
        <v>49</v>
      </c>
      <c r="C110" s="3" t="s">
        <v>30</v>
      </c>
      <c r="D110" s="50">
        <v>800</v>
      </c>
      <c r="E110" s="50">
        <v>40</v>
      </c>
      <c r="F110" s="47" t="s">
        <v>11</v>
      </c>
      <c r="G110" s="50" t="s">
        <v>27</v>
      </c>
      <c r="H110" s="51"/>
      <c r="I110" s="51"/>
    </row>
    <row r="111" spans="1:9">
      <c r="A111" s="33" t="s">
        <v>160</v>
      </c>
      <c r="B111" s="48" t="s">
        <v>49</v>
      </c>
      <c r="C111" s="3" t="s">
        <v>30</v>
      </c>
      <c r="D111" s="50">
        <v>900</v>
      </c>
      <c r="E111" s="50">
        <v>40</v>
      </c>
      <c r="F111" s="47" t="s">
        <v>11</v>
      </c>
      <c r="G111" s="50" t="s">
        <v>27</v>
      </c>
      <c r="H111" s="51"/>
      <c r="I111" s="51"/>
    </row>
    <row r="112" spans="1:9">
      <c r="A112" s="33" t="s">
        <v>160</v>
      </c>
      <c r="B112" s="48" t="s">
        <v>49</v>
      </c>
      <c r="C112" s="3" t="s">
        <v>30</v>
      </c>
      <c r="D112" s="50">
        <v>1000</v>
      </c>
      <c r="E112" s="50">
        <v>40</v>
      </c>
      <c r="F112" s="47" t="s">
        <v>11</v>
      </c>
      <c r="G112" s="50" t="s">
        <v>27</v>
      </c>
      <c r="H112" s="51"/>
      <c r="I112" s="51"/>
    </row>
    <row r="113" spans="1:9">
      <c r="A113" s="33" t="s">
        <v>160</v>
      </c>
      <c r="B113" s="48" t="s">
        <v>49</v>
      </c>
      <c r="C113" s="3" t="s">
        <v>30</v>
      </c>
      <c r="D113" s="50">
        <v>2000</v>
      </c>
      <c r="E113" s="50">
        <v>40</v>
      </c>
      <c r="F113" s="47" t="s">
        <v>11</v>
      </c>
      <c r="G113" s="50" t="s">
        <v>27</v>
      </c>
      <c r="H113" s="51"/>
      <c r="I113" s="51"/>
    </row>
    <row r="114" spans="1:9">
      <c r="A114" s="33" t="s">
        <v>160</v>
      </c>
      <c r="B114" s="48" t="s">
        <v>49</v>
      </c>
      <c r="C114" s="3" t="s">
        <v>30</v>
      </c>
      <c r="D114" s="50">
        <v>6000</v>
      </c>
      <c r="E114" s="50">
        <v>40</v>
      </c>
      <c r="F114" s="47" t="s">
        <v>11</v>
      </c>
      <c r="G114" s="50" t="s">
        <v>27</v>
      </c>
      <c r="H114" s="51"/>
      <c r="I114" s="51"/>
    </row>
    <row r="115" spans="1:9">
      <c r="A115" s="33" t="s">
        <v>161</v>
      </c>
      <c r="B115" s="49" t="s">
        <v>50</v>
      </c>
      <c r="C115" s="3" t="s">
        <v>30</v>
      </c>
      <c r="D115" s="50">
        <v>100</v>
      </c>
      <c r="E115" s="50">
        <v>40</v>
      </c>
      <c r="F115" s="47" t="s">
        <v>11</v>
      </c>
      <c r="G115" s="50" t="s">
        <v>27</v>
      </c>
      <c r="H115" s="51"/>
      <c r="I115" s="51"/>
    </row>
    <row r="116" spans="1:9">
      <c r="A116" s="33" t="s">
        <v>161</v>
      </c>
      <c r="B116" s="49" t="s">
        <v>50</v>
      </c>
      <c r="C116" s="3" t="s">
        <v>30</v>
      </c>
      <c r="D116" s="50">
        <v>200</v>
      </c>
      <c r="E116" s="50">
        <v>40</v>
      </c>
      <c r="F116" s="47" t="s">
        <v>11</v>
      </c>
      <c r="G116" s="50" t="s">
        <v>27</v>
      </c>
      <c r="H116" s="51"/>
      <c r="I116" s="51"/>
    </row>
    <row r="117" spans="1:9">
      <c r="A117" s="33" t="s">
        <v>161</v>
      </c>
      <c r="B117" s="49" t="s">
        <v>50</v>
      </c>
      <c r="C117" s="3" t="s">
        <v>30</v>
      </c>
      <c r="D117" s="50">
        <v>300</v>
      </c>
      <c r="E117" s="50">
        <v>40</v>
      </c>
      <c r="F117" s="47" t="s">
        <v>11</v>
      </c>
      <c r="G117" s="50" t="s">
        <v>27</v>
      </c>
      <c r="H117" s="51"/>
      <c r="I117" s="51"/>
    </row>
    <row r="118" spans="1:9">
      <c r="A118" s="33" t="s">
        <v>161</v>
      </c>
      <c r="B118" s="49" t="s">
        <v>50</v>
      </c>
      <c r="C118" s="3" t="s">
        <v>30</v>
      </c>
      <c r="D118" s="50">
        <v>400</v>
      </c>
      <c r="E118" s="50">
        <v>40</v>
      </c>
      <c r="F118" s="47" t="s">
        <v>11</v>
      </c>
      <c r="G118" s="50" t="s">
        <v>27</v>
      </c>
      <c r="H118" s="51"/>
      <c r="I118" s="51"/>
    </row>
    <row r="119" spans="1:9">
      <c r="A119" s="33" t="s">
        <v>161</v>
      </c>
      <c r="B119" s="49" t="s">
        <v>50</v>
      </c>
      <c r="C119" s="3" t="s">
        <v>30</v>
      </c>
      <c r="D119" s="50">
        <v>500</v>
      </c>
      <c r="E119" s="50">
        <v>40</v>
      </c>
      <c r="F119" s="47" t="s">
        <v>11</v>
      </c>
      <c r="G119" s="50" t="s">
        <v>27</v>
      </c>
      <c r="H119" s="51"/>
      <c r="I119" s="51"/>
    </row>
    <row r="120" spans="1:9">
      <c r="A120" s="33" t="s">
        <v>161</v>
      </c>
      <c r="B120" s="49" t="s">
        <v>50</v>
      </c>
      <c r="C120" s="3" t="s">
        <v>30</v>
      </c>
      <c r="D120" s="50">
        <v>600</v>
      </c>
      <c r="E120" s="50">
        <v>40</v>
      </c>
      <c r="F120" s="47" t="s">
        <v>11</v>
      </c>
      <c r="G120" s="50" t="s">
        <v>27</v>
      </c>
      <c r="H120" s="51"/>
      <c r="I120" s="51"/>
    </row>
    <row r="121" spans="1:9">
      <c r="A121" s="33" t="s">
        <v>161</v>
      </c>
      <c r="B121" s="49" t="s">
        <v>50</v>
      </c>
      <c r="C121" s="3" t="s">
        <v>30</v>
      </c>
      <c r="D121" s="50">
        <v>700</v>
      </c>
      <c r="E121" s="50">
        <v>40</v>
      </c>
      <c r="F121" s="47" t="s">
        <v>11</v>
      </c>
      <c r="G121" s="50" t="s">
        <v>27</v>
      </c>
      <c r="H121" s="51"/>
      <c r="I121" s="51"/>
    </row>
    <row r="122" spans="1:9">
      <c r="A122" s="33" t="s">
        <v>161</v>
      </c>
      <c r="B122" s="49" t="s">
        <v>50</v>
      </c>
      <c r="C122" s="3" t="s">
        <v>30</v>
      </c>
      <c r="D122" s="50">
        <v>800</v>
      </c>
      <c r="E122" s="50">
        <v>40</v>
      </c>
      <c r="F122" s="47" t="s">
        <v>11</v>
      </c>
      <c r="G122" s="50" t="s">
        <v>27</v>
      </c>
      <c r="H122" s="51"/>
      <c r="I122" s="51"/>
    </row>
    <row r="123" spans="1:9">
      <c r="A123" s="33" t="s">
        <v>161</v>
      </c>
      <c r="B123" s="49" t="s">
        <v>50</v>
      </c>
      <c r="C123" s="3" t="s">
        <v>30</v>
      </c>
      <c r="D123" s="50">
        <v>900</v>
      </c>
      <c r="E123" s="50">
        <v>40</v>
      </c>
      <c r="F123" s="47" t="s">
        <v>11</v>
      </c>
      <c r="G123" s="50" t="s">
        <v>27</v>
      </c>
      <c r="H123" s="51"/>
      <c r="I123" s="51"/>
    </row>
    <row r="124" spans="1:9">
      <c r="A124" s="33" t="s">
        <v>161</v>
      </c>
      <c r="B124" s="49" t="s">
        <v>50</v>
      </c>
      <c r="C124" s="3" t="s">
        <v>30</v>
      </c>
      <c r="D124" s="50">
        <v>1000</v>
      </c>
      <c r="E124" s="50">
        <v>40</v>
      </c>
      <c r="F124" s="47" t="s">
        <v>11</v>
      </c>
      <c r="G124" s="50" t="s">
        <v>27</v>
      </c>
      <c r="H124" s="51"/>
      <c r="I124" s="51"/>
    </row>
    <row r="125" spans="1:9">
      <c r="A125" s="33" t="s">
        <v>161</v>
      </c>
      <c r="B125" s="49" t="s">
        <v>50</v>
      </c>
      <c r="C125" s="3" t="s">
        <v>30</v>
      </c>
      <c r="D125" s="50">
        <v>2000</v>
      </c>
      <c r="E125" s="50">
        <v>40</v>
      </c>
      <c r="F125" s="47" t="s">
        <v>11</v>
      </c>
      <c r="G125" s="50" t="s">
        <v>27</v>
      </c>
      <c r="H125" s="51"/>
      <c r="I125" s="51"/>
    </row>
    <row r="126" spans="1:9" s="2" customFormat="1">
      <c r="A126" s="33" t="s">
        <v>161</v>
      </c>
      <c r="B126" s="48" t="s">
        <v>50</v>
      </c>
      <c r="C126" s="56" t="s">
        <v>30</v>
      </c>
      <c r="D126" s="50">
        <v>6000</v>
      </c>
      <c r="E126" s="50">
        <v>40</v>
      </c>
      <c r="F126" s="50" t="s">
        <v>11</v>
      </c>
      <c r="G126" s="50" t="s">
        <v>27</v>
      </c>
      <c r="H126" s="57"/>
      <c r="I126" s="57"/>
    </row>
    <row r="127" spans="1:9">
      <c r="A127" s="33" t="s">
        <v>162</v>
      </c>
      <c r="B127" s="49" t="s">
        <v>42</v>
      </c>
      <c r="C127" s="3" t="s">
        <v>30</v>
      </c>
      <c r="D127" s="50">
        <v>230</v>
      </c>
      <c r="E127" s="50">
        <v>34</v>
      </c>
      <c r="F127" s="47" t="s">
        <v>11</v>
      </c>
      <c r="G127" s="50" t="s">
        <v>27</v>
      </c>
      <c r="H127" s="51"/>
      <c r="I127" s="51"/>
    </row>
    <row r="128" spans="1:9">
      <c r="A128" s="33" t="s">
        <v>163</v>
      </c>
      <c r="B128" s="37" t="s">
        <v>52</v>
      </c>
      <c r="C128" s="3" t="s">
        <v>30</v>
      </c>
      <c r="D128" s="50">
        <v>230</v>
      </c>
      <c r="E128" s="50">
        <v>34</v>
      </c>
      <c r="F128" s="47" t="s">
        <v>11</v>
      </c>
      <c r="G128" s="50" t="s">
        <v>27</v>
      </c>
      <c r="H128" s="51"/>
      <c r="I128" s="51"/>
    </row>
    <row r="129" spans="1:9">
      <c r="A129" s="33" t="s">
        <v>164</v>
      </c>
      <c r="B129" s="37" t="s">
        <v>53</v>
      </c>
      <c r="C129" s="3" t="s">
        <v>30</v>
      </c>
      <c r="D129" s="50">
        <v>230</v>
      </c>
      <c r="E129" s="50">
        <v>34</v>
      </c>
      <c r="F129" s="47" t="s">
        <v>11</v>
      </c>
      <c r="G129" s="50" t="s">
        <v>27</v>
      </c>
      <c r="H129" s="51"/>
      <c r="I129" s="51"/>
    </row>
    <row r="130" spans="1:9">
      <c r="A130" s="58" t="s">
        <v>165</v>
      </c>
      <c r="B130" s="59" t="s">
        <v>29</v>
      </c>
      <c r="C130" s="60" t="s">
        <v>30</v>
      </c>
      <c r="D130" s="60">
        <v>200</v>
      </c>
      <c r="E130" s="60">
        <v>80</v>
      </c>
      <c r="F130" s="58" t="s">
        <v>11</v>
      </c>
      <c r="G130" s="61" t="s">
        <v>27</v>
      </c>
      <c r="H130" s="23"/>
      <c r="I130" s="23"/>
    </row>
    <row r="131" spans="1:9">
      <c r="A131" s="33" t="s">
        <v>165</v>
      </c>
      <c r="B131" s="37" t="s">
        <v>29</v>
      </c>
      <c r="C131" s="3" t="s">
        <v>30</v>
      </c>
      <c r="D131" s="3">
        <v>300</v>
      </c>
      <c r="E131" s="3">
        <v>80</v>
      </c>
      <c r="F131" s="47" t="s">
        <v>11</v>
      </c>
      <c r="G131" s="50" t="s">
        <v>27</v>
      </c>
      <c r="H131" s="23"/>
      <c r="I131" s="23"/>
    </row>
    <row r="132" spans="1:9">
      <c r="A132" s="33" t="s">
        <v>165</v>
      </c>
      <c r="B132" s="37" t="s">
        <v>29</v>
      </c>
      <c r="C132" s="3" t="s">
        <v>30</v>
      </c>
      <c r="D132" s="3">
        <v>400</v>
      </c>
      <c r="E132" s="3">
        <v>80</v>
      </c>
      <c r="F132" s="47" t="s">
        <v>11</v>
      </c>
      <c r="G132" s="50" t="s">
        <v>27</v>
      </c>
      <c r="H132" s="23"/>
      <c r="I132" s="23"/>
    </row>
    <row r="133" spans="1:9">
      <c r="A133" s="33" t="s">
        <v>165</v>
      </c>
      <c r="B133" s="37" t="s">
        <v>29</v>
      </c>
      <c r="C133" s="3" t="s">
        <v>30</v>
      </c>
      <c r="D133" s="3">
        <v>500</v>
      </c>
      <c r="E133" s="3">
        <v>80</v>
      </c>
      <c r="F133" s="47" t="s">
        <v>11</v>
      </c>
      <c r="G133" s="50" t="s">
        <v>27</v>
      </c>
      <c r="H133" s="23"/>
      <c r="I133" s="23"/>
    </row>
    <row r="134" spans="1:9">
      <c r="A134" s="33" t="s">
        <v>165</v>
      </c>
      <c r="B134" s="37" t="s">
        <v>29</v>
      </c>
      <c r="C134" s="3" t="s">
        <v>30</v>
      </c>
      <c r="D134" s="3">
        <v>600</v>
      </c>
      <c r="E134" s="3">
        <v>80</v>
      </c>
      <c r="F134" s="47" t="s">
        <v>11</v>
      </c>
      <c r="G134" s="50" t="s">
        <v>27</v>
      </c>
      <c r="H134" s="23"/>
      <c r="I134" s="23"/>
    </row>
    <row r="135" spans="1:9">
      <c r="A135" s="33" t="s">
        <v>165</v>
      </c>
      <c r="B135" s="37" t="s">
        <v>29</v>
      </c>
      <c r="C135" s="3" t="s">
        <v>30</v>
      </c>
      <c r="D135" s="3">
        <v>700</v>
      </c>
      <c r="E135" s="3">
        <v>80</v>
      </c>
      <c r="F135" s="47" t="s">
        <v>11</v>
      </c>
      <c r="G135" s="50" t="s">
        <v>27</v>
      </c>
      <c r="H135" s="23"/>
      <c r="I135" s="23"/>
    </row>
    <row r="136" spans="1:9">
      <c r="A136" s="33" t="s">
        <v>165</v>
      </c>
      <c r="B136" s="37" t="s">
        <v>29</v>
      </c>
      <c r="C136" s="3" t="s">
        <v>30</v>
      </c>
      <c r="D136" s="3">
        <v>800</v>
      </c>
      <c r="E136" s="3">
        <v>80</v>
      </c>
      <c r="F136" s="47" t="s">
        <v>11</v>
      </c>
      <c r="G136" s="50" t="s">
        <v>27</v>
      </c>
      <c r="H136" s="23"/>
      <c r="I136" s="23"/>
    </row>
    <row r="137" spans="1:9">
      <c r="A137" s="33" t="s">
        <v>165</v>
      </c>
      <c r="B137" s="37" t="s">
        <v>29</v>
      </c>
      <c r="C137" s="3" t="s">
        <v>30</v>
      </c>
      <c r="D137" s="3">
        <v>900</v>
      </c>
      <c r="E137" s="3">
        <v>80</v>
      </c>
      <c r="F137" s="47" t="s">
        <v>11</v>
      </c>
      <c r="G137" s="50" t="s">
        <v>27</v>
      </c>
      <c r="H137" s="23"/>
      <c r="I137" s="23"/>
    </row>
    <row r="138" spans="1:9">
      <c r="A138" s="33" t="s">
        <v>165</v>
      </c>
      <c r="B138" s="37" t="s">
        <v>29</v>
      </c>
      <c r="C138" s="3" t="s">
        <v>30</v>
      </c>
      <c r="D138" s="3">
        <v>1000</v>
      </c>
      <c r="E138" s="3">
        <v>80</v>
      </c>
      <c r="F138" s="47" t="s">
        <v>11</v>
      </c>
      <c r="G138" s="50" t="s">
        <v>27</v>
      </c>
      <c r="H138" s="23"/>
      <c r="I138" s="23"/>
    </row>
    <row r="139" spans="1:9">
      <c r="A139" s="33" t="s">
        <v>165</v>
      </c>
      <c r="B139" s="37" t="s">
        <v>29</v>
      </c>
      <c r="C139" s="3" t="s">
        <v>30</v>
      </c>
      <c r="D139" s="3">
        <v>2000</v>
      </c>
      <c r="E139" s="3">
        <v>80</v>
      </c>
      <c r="F139" s="47" t="s">
        <v>11</v>
      </c>
      <c r="G139" s="50" t="s">
        <v>27</v>
      </c>
      <c r="H139" s="23"/>
      <c r="I139" s="23"/>
    </row>
    <row r="140" spans="1:9">
      <c r="A140" s="33" t="s">
        <v>165</v>
      </c>
      <c r="B140" s="37" t="s">
        <v>29</v>
      </c>
      <c r="C140" s="3" t="s">
        <v>30</v>
      </c>
      <c r="D140" s="3">
        <v>6000</v>
      </c>
      <c r="E140" s="3">
        <v>80</v>
      </c>
      <c r="F140" s="47" t="s">
        <v>11</v>
      </c>
      <c r="G140" s="50" t="s">
        <v>27</v>
      </c>
      <c r="H140" s="23"/>
      <c r="I140" s="23"/>
    </row>
    <row r="141" spans="1:9">
      <c r="A141" s="33" t="s">
        <v>166</v>
      </c>
      <c r="B141" s="37" t="s">
        <v>34</v>
      </c>
      <c r="C141" s="3" t="s">
        <v>30</v>
      </c>
      <c r="D141" s="3">
        <v>200</v>
      </c>
      <c r="E141" s="3">
        <v>80</v>
      </c>
      <c r="F141" s="47" t="s">
        <v>11</v>
      </c>
      <c r="G141" s="50" t="s">
        <v>27</v>
      </c>
      <c r="H141" s="23"/>
      <c r="I141" s="23"/>
    </row>
    <row r="142" spans="1:9">
      <c r="A142" s="33" t="s">
        <v>166</v>
      </c>
      <c r="B142" s="37" t="s">
        <v>34</v>
      </c>
      <c r="C142" s="3" t="s">
        <v>30</v>
      </c>
      <c r="D142" s="3">
        <v>300</v>
      </c>
      <c r="E142" s="3">
        <v>80</v>
      </c>
      <c r="F142" s="47" t="s">
        <v>11</v>
      </c>
      <c r="G142" s="50" t="s">
        <v>27</v>
      </c>
      <c r="H142" s="23"/>
      <c r="I142" s="23"/>
    </row>
    <row r="143" spans="1:9">
      <c r="A143" s="33" t="s">
        <v>166</v>
      </c>
      <c r="B143" s="37" t="s">
        <v>34</v>
      </c>
      <c r="C143" s="3" t="s">
        <v>30</v>
      </c>
      <c r="D143" s="3">
        <v>400</v>
      </c>
      <c r="E143" s="3">
        <v>80</v>
      </c>
      <c r="F143" s="47" t="s">
        <v>11</v>
      </c>
      <c r="G143" s="50" t="s">
        <v>27</v>
      </c>
      <c r="H143" s="23"/>
      <c r="I143" s="23"/>
    </row>
    <row r="144" spans="1:9">
      <c r="A144" s="33" t="s">
        <v>166</v>
      </c>
      <c r="B144" s="37" t="s">
        <v>34</v>
      </c>
      <c r="C144" s="3" t="s">
        <v>30</v>
      </c>
      <c r="D144" s="3">
        <v>500</v>
      </c>
      <c r="E144" s="3">
        <v>80</v>
      </c>
      <c r="F144" s="47" t="s">
        <v>11</v>
      </c>
      <c r="G144" s="50" t="s">
        <v>27</v>
      </c>
      <c r="H144" s="23"/>
      <c r="I144" s="23"/>
    </row>
    <row r="145" spans="1:9">
      <c r="A145" s="33" t="s">
        <v>166</v>
      </c>
      <c r="B145" s="37" t="s">
        <v>34</v>
      </c>
      <c r="C145" s="3" t="s">
        <v>30</v>
      </c>
      <c r="D145" s="3">
        <v>600</v>
      </c>
      <c r="E145" s="3">
        <v>80</v>
      </c>
      <c r="F145" s="47" t="s">
        <v>11</v>
      </c>
      <c r="G145" s="50" t="s">
        <v>27</v>
      </c>
      <c r="H145" s="23"/>
      <c r="I145" s="23"/>
    </row>
    <row r="146" spans="1:9">
      <c r="A146" s="33" t="s">
        <v>166</v>
      </c>
      <c r="B146" s="37" t="s">
        <v>34</v>
      </c>
      <c r="C146" s="3" t="s">
        <v>30</v>
      </c>
      <c r="D146" s="3">
        <v>700</v>
      </c>
      <c r="E146" s="3">
        <v>80</v>
      </c>
      <c r="F146" s="47" t="s">
        <v>11</v>
      </c>
      <c r="G146" s="50" t="s">
        <v>27</v>
      </c>
      <c r="H146" s="23"/>
      <c r="I146" s="23"/>
    </row>
    <row r="147" spans="1:9">
      <c r="A147" s="33" t="s">
        <v>166</v>
      </c>
      <c r="B147" s="37" t="s">
        <v>34</v>
      </c>
      <c r="C147" s="3" t="s">
        <v>30</v>
      </c>
      <c r="D147" s="3">
        <v>800</v>
      </c>
      <c r="E147" s="3">
        <v>80</v>
      </c>
      <c r="F147" s="47" t="s">
        <v>11</v>
      </c>
      <c r="G147" s="50" t="s">
        <v>27</v>
      </c>
      <c r="H147" s="23"/>
      <c r="I147" s="23"/>
    </row>
    <row r="148" spans="1:9">
      <c r="A148" s="33" t="s">
        <v>166</v>
      </c>
      <c r="B148" s="37" t="s">
        <v>34</v>
      </c>
      <c r="C148" s="3" t="s">
        <v>30</v>
      </c>
      <c r="D148" s="3">
        <v>900</v>
      </c>
      <c r="E148" s="3">
        <v>80</v>
      </c>
      <c r="F148" s="47" t="s">
        <v>11</v>
      </c>
      <c r="G148" s="50" t="s">
        <v>27</v>
      </c>
      <c r="H148" s="23"/>
      <c r="I148" s="23"/>
    </row>
    <row r="149" spans="1:9">
      <c r="A149" s="33" t="s">
        <v>166</v>
      </c>
      <c r="B149" s="37" t="s">
        <v>34</v>
      </c>
      <c r="C149" s="3" t="s">
        <v>30</v>
      </c>
      <c r="D149" s="3">
        <v>1000</v>
      </c>
      <c r="E149" s="3">
        <v>80</v>
      </c>
      <c r="F149" s="47" t="s">
        <v>11</v>
      </c>
      <c r="G149" s="50" t="s">
        <v>27</v>
      </c>
      <c r="H149" s="23"/>
      <c r="I149" s="23"/>
    </row>
    <row r="150" spans="1:9">
      <c r="A150" s="33" t="s">
        <v>166</v>
      </c>
      <c r="B150" s="37" t="s">
        <v>34</v>
      </c>
      <c r="C150" s="3" t="s">
        <v>30</v>
      </c>
      <c r="D150" s="3">
        <v>2000</v>
      </c>
      <c r="E150" s="3">
        <v>80</v>
      </c>
      <c r="F150" s="47" t="s">
        <v>11</v>
      </c>
      <c r="G150" s="50" t="s">
        <v>27</v>
      </c>
      <c r="H150" s="23"/>
      <c r="I150" s="23"/>
    </row>
    <row r="151" spans="1:9">
      <c r="A151" s="33" t="s">
        <v>166</v>
      </c>
      <c r="B151" s="37" t="s">
        <v>34</v>
      </c>
      <c r="C151" s="3" t="s">
        <v>30</v>
      </c>
      <c r="D151" s="3">
        <v>6000</v>
      </c>
      <c r="E151" s="3">
        <v>80</v>
      </c>
      <c r="F151" s="47" t="s">
        <v>11</v>
      </c>
      <c r="G151" s="50" t="s">
        <v>27</v>
      </c>
      <c r="H151" s="23"/>
      <c r="I151" s="23"/>
    </row>
    <row r="152" spans="1:9">
      <c r="A152" s="33" t="s">
        <v>167</v>
      </c>
      <c r="B152" s="37" t="s">
        <v>42</v>
      </c>
      <c r="C152" s="3" t="s">
        <v>30</v>
      </c>
      <c r="D152" s="3">
        <v>215</v>
      </c>
      <c r="E152" s="3">
        <v>65</v>
      </c>
      <c r="F152" s="47" t="s">
        <v>11</v>
      </c>
      <c r="G152" s="50" t="s">
        <v>27</v>
      </c>
      <c r="H152" s="23"/>
      <c r="I152" s="23"/>
    </row>
    <row r="153" spans="1:9">
      <c r="A153" s="33" t="s">
        <v>168</v>
      </c>
      <c r="B153" s="37" t="s">
        <v>43</v>
      </c>
      <c r="C153" s="3" t="s">
        <v>30</v>
      </c>
      <c r="D153" s="21">
        <v>100</v>
      </c>
      <c r="E153" s="21">
        <v>73</v>
      </c>
      <c r="F153" s="47" t="s">
        <v>11</v>
      </c>
      <c r="G153" s="50" t="s">
        <v>27</v>
      </c>
      <c r="H153" s="23"/>
      <c r="I153" s="23"/>
    </row>
    <row r="154" spans="1:9">
      <c r="A154" s="33" t="s">
        <v>169</v>
      </c>
      <c r="B154" s="37" t="s">
        <v>43</v>
      </c>
      <c r="C154" s="3" t="s">
        <v>30</v>
      </c>
      <c r="D154" s="21">
        <v>160</v>
      </c>
      <c r="E154" s="21">
        <v>73</v>
      </c>
      <c r="F154" s="47" t="s">
        <v>11</v>
      </c>
      <c r="G154" s="50" t="s">
        <v>27</v>
      </c>
      <c r="H154" s="23"/>
      <c r="I154" s="23"/>
    </row>
    <row r="155" spans="1:9">
      <c r="A155" s="33" t="s">
        <v>170</v>
      </c>
      <c r="B155" s="37" t="s">
        <v>43</v>
      </c>
      <c r="C155" s="3" t="s">
        <v>30</v>
      </c>
      <c r="D155" s="21">
        <v>200</v>
      </c>
      <c r="E155" s="21">
        <v>73</v>
      </c>
      <c r="F155" s="47" t="s">
        <v>11</v>
      </c>
      <c r="G155" s="50" t="s">
        <v>27</v>
      </c>
      <c r="H155" s="23"/>
      <c r="I155" s="23"/>
    </row>
    <row r="156" spans="1:9">
      <c r="A156" s="33" t="s">
        <v>171</v>
      </c>
      <c r="B156" s="37" t="s">
        <v>43</v>
      </c>
      <c r="C156" s="3" t="s">
        <v>30</v>
      </c>
      <c r="D156" s="21">
        <v>260</v>
      </c>
      <c r="E156" s="21">
        <v>73</v>
      </c>
      <c r="F156" s="47" t="s">
        <v>11</v>
      </c>
      <c r="G156" s="50" t="s">
        <v>27</v>
      </c>
      <c r="H156" s="23"/>
      <c r="I156" s="23"/>
    </row>
    <row r="157" spans="1:9">
      <c r="A157" s="33" t="s">
        <v>172</v>
      </c>
      <c r="B157" s="37" t="s">
        <v>43</v>
      </c>
      <c r="C157" s="3" t="s">
        <v>30</v>
      </c>
      <c r="D157" s="21">
        <v>300</v>
      </c>
      <c r="E157" s="21">
        <v>73</v>
      </c>
      <c r="F157" s="47" t="s">
        <v>11</v>
      </c>
      <c r="G157" s="50" t="s">
        <v>27</v>
      </c>
      <c r="H157" s="23"/>
      <c r="I157" s="23"/>
    </row>
    <row r="158" spans="1:9">
      <c r="A158" s="33" t="s">
        <v>173</v>
      </c>
      <c r="B158" s="37" t="s">
        <v>43</v>
      </c>
      <c r="C158" s="3" t="s">
        <v>30</v>
      </c>
      <c r="D158" s="21">
        <v>360</v>
      </c>
      <c r="E158" s="21">
        <v>73</v>
      </c>
      <c r="F158" s="47" t="s">
        <v>11</v>
      </c>
      <c r="G158" s="50" t="s">
        <v>27</v>
      </c>
      <c r="H158" s="23"/>
      <c r="I158" s="23"/>
    </row>
    <row r="159" spans="1:9">
      <c r="A159" s="33" t="s">
        <v>174</v>
      </c>
      <c r="B159" s="37" t="s">
        <v>43</v>
      </c>
      <c r="C159" s="3" t="s">
        <v>30</v>
      </c>
      <c r="D159" s="21">
        <v>400</v>
      </c>
      <c r="E159" s="21">
        <v>73</v>
      </c>
      <c r="F159" s="47" t="s">
        <v>11</v>
      </c>
      <c r="G159" s="50" t="s">
        <v>27</v>
      </c>
      <c r="H159" s="23"/>
      <c r="I159" s="23"/>
    </row>
    <row r="160" spans="1:9">
      <c r="A160" s="33" t="s">
        <v>175</v>
      </c>
      <c r="B160" s="37" t="s">
        <v>43</v>
      </c>
      <c r="C160" s="3" t="s">
        <v>30</v>
      </c>
      <c r="D160" s="21">
        <v>460</v>
      </c>
      <c r="E160" s="21">
        <v>83</v>
      </c>
      <c r="F160" s="47" t="s">
        <v>11</v>
      </c>
      <c r="G160" s="50" t="s">
        <v>27</v>
      </c>
      <c r="H160" s="23"/>
      <c r="I160" s="23"/>
    </row>
    <row r="161" spans="1:9">
      <c r="A161" s="33" t="s">
        <v>176</v>
      </c>
      <c r="B161" s="37" t="s">
        <v>43</v>
      </c>
      <c r="C161" s="3" t="s">
        <v>30</v>
      </c>
      <c r="D161" s="21">
        <v>500</v>
      </c>
      <c r="E161" s="21">
        <v>83</v>
      </c>
      <c r="F161" s="47" t="s">
        <v>11</v>
      </c>
      <c r="G161" s="50" t="s">
        <v>27</v>
      </c>
      <c r="H161" s="23"/>
      <c r="I161" s="23"/>
    </row>
    <row r="162" spans="1:9">
      <c r="A162" s="33" t="s">
        <v>177</v>
      </c>
      <c r="B162" s="37" t="s">
        <v>43</v>
      </c>
      <c r="C162" s="3" t="s">
        <v>30</v>
      </c>
      <c r="D162" s="21">
        <v>560</v>
      </c>
      <c r="E162" s="21">
        <v>83</v>
      </c>
      <c r="F162" s="47" t="s">
        <v>11</v>
      </c>
      <c r="G162" s="50" t="s">
        <v>27</v>
      </c>
      <c r="H162" s="23"/>
      <c r="I162" s="23"/>
    </row>
    <row r="163" spans="1:9">
      <c r="A163" s="33" t="s">
        <v>178</v>
      </c>
      <c r="B163" s="37" t="s">
        <v>43</v>
      </c>
      <c r="C163" s="3" t="s">
        <v>30</v>
      </c>
      <c r="D163" s="21">
        <v>600</v>
      </c>
      <c r="E163" s="21">
        <v>83</v>
      </c>
      <c r="F163" s="47" t="s">
        <v>11</v>
      </c>
      <c r="G163" s="50" t="s">
        <v>27</v>
      </c>
      <c r="H163" s="23"/>
      <c r="I163" s="23"/>
    </row>
    <row r="164" spans="1:9">
      <c r="A164" s="33" t="s">
        <v>179</v>
      </c>
      <c r="B164" s="37" t="s">
        <v>44</v>
      </c>
      <c r="C164" s="3" t="s">
        <v>30</v>
      </c>
      <c r="D164" s="3">
        <v>215</v>
      </c>
      <c r="E164" s="3">
        <v>67</v>
      </c>
      <c r="F164" s="47" t="s">
        <v>11</v>
      </c>
      <c r="G164" s="50" t="s">
        <v>27</v>
      </c>
      <c r="H164" s="23"/>
      <c r="I164" s="23"/>
    </row>
    <row r="165" spans="1:9">
      <c r="A165" s="33" t="s">
        <v>180</v>
      </c>
      <c r="B165" s="37" t="s">
        <v>44</v>
      </c>
      <c r="C165" s="3" t="s">
        <v>30</v>
      </c>
      <c r="D165" s="3">
        <v>215</v>
      </c>
      <c r="E165" s="3">
        <v>67</v>
      </c>
      <c r="F165" s="47" t="s">
        <v>11</v>
      </c>
      <c r="G165" s="50" t="s">
        <v>27</v>
      </c>
      <c r="H165" s="23"/>
      <c r="I165" s="23"/>
    </row>
    <row r="166" spans="1:9">
      <c r="A166" s="32" t="s">
        <v>181</v>
      </c>
      <c r="B166" s="37" t="s">
        <v>45</v>
      </c>
      <c r="C166" s="3" t="s">
        <v>30</v>
      </c>
    </row>
    <row r="167" spans="1:9">
      <c r="A167" s="33" t="s">
        <v>182</v>
      </c>
      <c r="B167" s="37" t="s">
        <v>45</v>
      </c>
      <c r="C167" s="3" t="s">
        <v>30</v>
      </c>
    </row>
    <row r="168" spans="1:9">
      <c r="A168" s="33" t="s">
        <v>46</v>
      </c>
      <c r="B168" s="37" t="s">
        <v>45</v>
      </c>
      <c r="C168" s="3" t="s">
        <v>30</v>
      </c>
    </row>
    <row r="169" spans="1:9">
      <c r="A169" s="33" t="s">
        <v>47</v>
      </c>
      <c r="B169" s="37" t="s">
        <v>45</v>
      </c>
      <c r="C169" s="3" t="s">
        <v>30</v>
      </c>
    </row>
    <row r="170" spans="1:9">
      <c r="A170" s="33" t="s">
        <v>48</v>
      </c>
      <c r="B170" s="37" t="s">
        <v>45</v>
      </c>
      <c r="C170" s="3" t="s">
        <v>30</v>
      </c>
    </row>
    <row r="171" spans="1:9">
      <c r="A171" s="93"/>
      <c r="B171" s="94" t="s">
        <v>183</v>
      </c>
      <c r="C171" s="95" t="s">
        <v>2</v>
      </c>
      <c r="D171" s="96">
        <v>32</v>
      </c>
      <c r="E171" s="96">
        <v>25</v>
      </c>
      <c r="F171" s="96" t="s">
        <v>11</v>
      </c>
      <c r="G171" s="97">
        <v>680</v>
      </c>
    </row>
    <row r="172" spans="1:9">
      <c r="A172" s="33"/>
      <c r="B172" s="90" t="s">
        <v>184</v>
      </c>
      <c r="C172" s="3" t="s">
        <v>30</v>
      </c>
      <c r="D172" s="91" t="s">
        <v>11</v>
      </c>
      <c r="E172" s="91" t="s">
        <v>11</v>
      </c>
      <c r="F172" s="91" t="s">
        <v>11</v>
      </c>
      <c r="G172" s="92">
        <v>244</v>
      </c>
    </row>
    <row r="173" spans="1:9">
      <c r="A173" s="33"/>
      <c r="B173" s="89" t="s">
        <v>185</v>
      </c>
      <c r="C173" s="3" t="s">
        <v>30</v>
      </c>
      <c r="D173" s="3" t="s">
        <v>11</v>
      </c>
      <c r="E173" s="3" t="s">
        <v>11</v>
      </c>
      <c r="F173" s="3" t="s">
        <v>11</v>
      </c>
      <c r="G173" s="92">
        <v>306</v>
      </c>
    </row>
    <row r="174" spans="1:9">
      <c r="A174"/>
    </row>
  </sheetData>
  <mergeCells count="9">
    <mergeCell ref="A2:I2"/>
    <mergeCell ref="A90:I90"/>
    <mergeCell ref="A74:I74"/>
    <mergeCell ref="A66:I66"/>
    <mergeCell ref="A101:I101"/>
    <mergeCell ref="A57:I57"/>
    <mergeCell ref="A44:I44"/>
    <mergeCell ref="A30:I30"/>
    <mergeCell ref="A16:I16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H15"/>
  <sheetViews>
    <sheetView workbookViewId="0">
      <selection activeCell="K3" sqref="K3"/>
    </sheetView>
  </sheetViews>
  <sheetFormatPr defaultRowHeight="15"/>
  <cols>
    <col min="1" max="1" width="33.7109375" customWidth="1"/>
    <col min="2" max="2" width="8.42578125" bestFit="1" customWidth="1"/>
    <col min="7" max="7" width="10.5703125" customWidth="1"/>
    <col min="8" max="8" width="13.28515625" customWidth="1"/>
  </cols>
  <sheetData>
    <row r="1" spans="1:8">
      <c r="A1" s="38"/>
      <c r="B1" s="38"/>
      <c r="C1" s="39"/>
      <c r="D1" s="40"/>
      <c r="E1" s="39"/>
      <c r="F1" s="39"/>
      <c r="G1" s="39"/>
      <c r="H1" s="39"/>
    </row>
    <row r="2" spans="1:8">
      <c r="A2" s="43"/>
      <c r="B2" s="44"/>
      <c r="C2" s="44"/>
      <c r="D2" s="44"/>
      <c r="E2" s="44"/>
      <c r="F2" s="44"/>
      <c r="G2" s="44"/>
      <c r="H2" s="45"/>
    </row>
    <row r="3" spans="1:8" ht="27" customHeight="1">
      <c r="A3" s="41"/>
      <c r="B3" s="4"/>
      <c r="C3" s="4"/>
      <c r="D3" s="4"/>
      <c r="E3" s="4"/>
      <c r="F3" s="42"/>
      <c r="G3" s="24"/>
      <c r="H3" s="24"/>
    </row>
    <row r="4" spans="1:8" ht="18" customHeight="1">
      <c r="A4" s="41"/>
      <c r="B4" s="4"/>
      <c r="C4" s="4"/>
      <c r="D4" s="4"/>
      <c r="E4" s="4"/>
      <c r="F4" s="42"/>
      <c r="G4" s="24"/>
      <c r="H4" s="24"/>
    </row>
    <row r="5" spans="1:8" ht="15" customHeight="1">
      <c r="A5" s="41"/>
      <c r="B5" s="4"/>
      <c r="C5" s="4"/>
      <c r="D5" s="21"/>
      <c r="E5" s="21"/>
      <c r="F5" s="42"/>
      <c r="G5" s="24"/>
      <c r="H5" s="24"/>
    </row>
    <row r="6" spans="1:8" ht="12" customHeight="1">
      <c r="A6" s="41"/>
      <c r="B6" s="4"/>
      <c r="C6" s="4"/>
      <c r="D6" s="21"/>
      <c r="E6" s="21"/>
      <c r="F6" s="42"/>
      <c r="G6" s="24"/>
      <c r="H6" s="24"/>
    </row>
    <row r="7" spans="1:8" ht="15" customHeight="1">
      <c r="A7" s="41"/>
      <c r="B7" s="4"/>
      <c r="C7" s="4"/>
      <c r="D7" s="4"/>
      <c r="E7" s="21"/>
      <c r="F7" s="42"/>
      <c r="G7" s="24"/>
      <c r="H7" s="24"/>
    </row>
    <row r="8" spans="1:8" ht="16.5" customHeight="1">
      <c r="A8" s="41"/>
      <c r="B8" s="4"/>
      <c r="C8" s="4"/>
      <c r="D8" s="21"/>
      <c r="E8" s="21"/>
      <c r="F8" s="42"/>
      <c r="G8" s="24"/>
      <c r="H8" s="24"/>
    </row>
    <row r="9" spans="1:8" ht="18" customHeight="1">
      <c r="A9" s="41"/>
      <c r="B9" s="4"/>
      <c r="C9" s="4"/>
      <c r="D9" s="4"/>
      <c r="E9" s="21"/>
      <c r="F9" s="42"/>
      <c r="G9" s="24"/>
      <c r="H9" s="24"/>
    </row>
    <row r="10" spans="1:8" ht="16.5" customHeight="1">
      <c r="A10" s="41"/>
      <c r="B10" s="4"/>
      <c r="C10" s="4"/>
      <c r="D10" s="21"/>
      <c r="E10" s="21"/>
      <c r="F10" s="42"/>
      <c r="G10" s="24"/>
      <c r="H10" s="24"/>
    </row>
    <row r="11" spans="1:8" ht="15" customHeight="1">
      <c r="A11" s="41"/>
      <c r="B11" s="4"/>
      <c r="C11" s="4"/>
      <c r="D11" s="4"/>
      <c r="E11" s="21"/>
      <c r="F11" s="42"/>
      <c r="G11" s="24"/>
      <c r="H11" s="24"/>
    </row>
    <row r="12" spans="1:8" ht="15" customHeight="1">
      <c r="A12" s="41"/>
      <c r="B12" s="4"/>
      <c r="C12" s="4"/>
      <c r="D12" s="21"/>
      <c r="E12" s="21"/>
      <c r="F12" s="42"/>
      <c r="G12" s="24"/>
      <c r="H12" s="24"/>
    </row>
    <row r="13" spans="1:8" ht="15.75" customHeight="1">
      <c r="A13" s="41"/>
      <c r="B13" s="4"/>
      <c r="C13" s="4"/>
      <c r="D13" s="4"/>
      <c r="E13" s="21"/>
      <c r="F13" s="42"/>
      <c r="G13" s="24"/>
      <c r="H13" s="24"/>
    </row>
    <row r="14" spans="1:8" ht="17.25" customHeight="1">
      <c r="A14" s="41"/>
      <c r="B14" s="4"/>
      <c r="C14" s="4"/>
      <c r="D14" s="21"/>
      <c r="E14" s="21"/>
      <c r="F14" s="42"/>
      <c r="G14" s="24"/>
      <c r="H14" s="24"/>
    </row>
    <row r="15" spans="1:8" ht="16.5" customHeight="1">
      <c r="A15" s="41"/>
      <c r="B15" s="4"/>
      <c r="C15" s="4"/>
      <c r="D15" s="4"/>
      <c r="E15" s="21"/>
      <c r="F15" s="42"/>
      <c r="G15" s="24"/>
      <c r="H15" s="24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J15"/>
  <sheetViews>
    <sheetView workbookViewId="0">
      <selection sqref="A1:J12"/>
    </sheetView>
  </sheetViews>
  <sheetFormatPr defaultRowHeight="15"/>
  <cols>
    <col min="1" max="1" width="30.28515625" customWidth="1"/>
    <col min="3" max="3" width="14.85546875" customWidth="1"/>
    <col min="4" max="4" width="13.140625" customWidth="1"/>
    <col min="5" max="5" width="13.5703125" customWidth="1"/>
    <col min="6" max="6" width="12.28515625" customWidth="1"/>
    <col min="7" max="7" width="15" customWidth="1"/>
    <col min="8" max="8" width="15.140625" customWidth="1"/>
    <col min="10" max="10" width="10.140625" bestFit="1" customWidth="1"/>
  </cols>
  <sheetData>
    <row r="1" spans="1:10" ht="30">
      <c r="A1" s="64" t="s">
        <v>0</v>
      </c>
      <c r="B1" s="64" t="s">
        <v>1</v>
      </c>
      <c r="C1" s="65" t="s">
        <v>31</v>
      </c>
      <c r="D1" s="66" t="s">
        <v>8</v>
      </c>
      <c r="E1" s="65" t="s">
        <v>9</v>
      </c>
      <c r="F1" s="65" t="s">
        <v>4</v>
      </c>
      <c r="G1" s="65" t="s">
        <v>12</v>
      </c>
      <c r="H1" s="65" t="s">
        <v>5</v>
      </c>
      <c r="I1" s="63" t="s">
        <v>89</v>
      </c>
      <c r="J1" s="63" t="s">
        <v>90</v>
      </c>
    </row>
    <row r="2" spans="1:10">
      <c r="A2" s="114" t="s">
        <v>88</v>
      </c>
      <c r="B2" s="114"/>
      <c r="C2" s="114"/>
      <c r="D2" s="114"/>
      <c r="E2" s="114"/>
      <c r="F2" s="114"/>
      <c r="G2" s="114"/>
      <c r="H2" s="114"/>
      <c r="I2" s="114"/>
      <c r="J2" s="114"/>
    </row>
    <row r="3" spans="1:10" ht="25.5">
      <c r="A3" s="62" t="s">
        <v>3</v>
      </c>
      <c r="B3" s="4" t="s">
        <v>2</v>
      </c>
      <c r="C3" s="4">
        <v>300</v>
      </c>
      <c r="D3" s="4">
        <v>60</v>
      </c>
      <c r="E3" s="4">
        <v>1</v>
      </c>
      <c r="F3" s="5">
        <f>(1000*((C3+D3*2)-4*E3))*E3*7.86/1000000</f>
        <v>3.2697600000000002</v>
      </c>
      <c r="G3" s="24">
        <f>F3*108.5</f>
        <v>354.76896000000005</v>
      </c>
      <c r="H3" s="24">
        <f t="shared" ref="H3:H8" si="0">G3*3</f>
        <v>1064.3068800000001</v>
      </c>
      <c r="I3" s="3">
        <v>16</v>
      </c>
      <c r="J3" s="36">
        <f t="shared" ref="J3:J8" si="1">I3*H3</f>
        <v>17028.910080000001</v>
      </c>
    </row>
    <row r="4" spans="1:10" ht="25.5">
      <c r="A4" s="62" t="s">
        <v>3</v>
      </c>
      <c r="B4" s="4" t="s">
        <v>2</v>
      </c>
      <c r="C4" s="4">
        <v>150</v>
      </c>
      <c r="D4" s="4">
        <v>60</v>
      </c>
      <c r="E4" s="4">
        <v>0.8</v>
      </c>
      <c r="F4" s="5">
        <f>(1000*((C4+D4*2)-4*E4))*E4*7.86/1000000</f>
        <v>1.6776384000000002</v>
      </c>
      <c r="G4" s="24">
        <f>F4*108.5</f>
        <v>182.02376640000003</v>
      </c>
      <c r="H4" s="24">
        <f t="shared" si="0"/>
        <v>546.07129920000011</v>
      </c>
      <c r="I4" s="3">
        <v>23</v>
      </c>
      <c r="J4" s="36">
        <f t="shared" si="1"/>
        <v>12559.639881600002</v>
      </c>
    </row>
    <row r="5" spans="1:10" ht="25.5">
      <c r="A5" s="62" t="s">
        <v>3</v>
      </c>
      <c r="B5" s="4" t="s">
        <v>2</v>
      </c>
      <c r="C5" s="4">
        <v>75</v>
      </c>
      <c r="D5" s="4">
        <v>60</v>
      </c>
      <c r="E5" s="3">
        <v>1</v>
      </c>
      <c r="F5" s="5">
        <f>(1000*((C5+D5*2)-4*E5))*E5*7.86/1000000</f>
        <v>1.50126</v>
      </c>
      <c r="G5" s="24">
        <f>F5*108.5</f>
        <v>162.88670999999999</v>
      </c>
      <c r="H5" s="24">
        <f t="shared" si="0"/>
        <v>488.66012999999998</v>
      </c>
      <c r="I5" s="3">
        <v>10</v>
      </c>
      <c r="J5" s="36">
        <f t="shared" si="1"/>
        <v>4886.6013000000003</v>
      </c>
    </row>
    <row r="6" spans="1:10">
      <c r="A6" s="16" t="s">
        <v>7</v>
      </c>
      <c r="B6" s="4" t="s">
        <v>2</v>
      </c>
      <c r="C6" s="4">
        <v>300</v>
      </c>
      <c r="D6" s="4">
        <v>9</v>
      </c>
      <c r="E6" s="4">
        <v>0.8</v>
      </c>
      <c r="F6" s="5">
        <f>(1000*((C6+D6*2)-2*E6))*E6*7.86/1000000</f>
        <v>1.9895232000000003</v>
      </c>
      <c r="G6" s="27">
        <f>F6*124</f>
        <v>246.70087680000003</v>
      </c>
      <c r="H6" s="27">
        <f t="shared" si="0"/>
        <v>740.10263040000007</v>
      </c>
      <c r="I6" s="3">
        <v>16</v>
      </c>
      <c r="J6" s="67">
        <f t="shared" si="1"/>
        <v>11841.642086400001</v>
      </c>
    </row>
    <row r="7" spans="1:10">
      <c r="A7" s="16" t="s">
        <v>7</v>
      </c>
      <c r="B7" s="4" t="s">
        <v>2</v>
      </c>
      <c r="C7" s="4">
        <v>150</v>
      </c>
      <c r="D7" s="4">
        <v>9</v>
      </c>
      <c r="E7" s="4">
        <v>0.8</v>
      </c>
      <c r="F7" s="5">
        <f>(1000*((C7+D7*2)-2*E7))*E7*7.86/1000000</f>
        <v>1.0463232</v>
      </c>
      <c r="G7" s="27">
        <f>F7*124</f>
        <v>129.74407679999999</v>
      </c>
      <c r="H7" s="27">
        <f t="shared" si="0"/>
        <v>389.23223039999993</v>
      </c>
      <c r="I7" s="3">
        <v>23</v>
      </c>
      <c r="J7" s="67">
        <f t="shared" si="1"/>
        <v>8952.3412991999976</v>
      </c>
    </row>
    <row r="8" spans="1:10">
      <c r="A8" s="16" t="s">
        <v>7</v>
      </c>
      <c r="B8" s="4" t="s">
        <v>2</v>
      </c>
      <c r="C8" s="4">
        <v>75</v>
      </c>
      <c r="D8" s="4">
        <v>9</v>
      </c>
      <c r="E8" s="4">
        <v>0.8</v>
      </c>
      <c r="F8" s="5">
        <f>(1000*((C8+D8*2)-2*E8))*E8*7.86/1000000</f>
        <v>0.5747232000000001</v>
      </c>
      <c r="G8" s="27">
        <f>F8*124</f>
        <v>71.265676800000008</v>
      </c>
      <c r="H8" s="27">
        <f t="shared" si="0"/>
        <v>213.79703040000004</v>
      </c>
      <c r="I8" s="3">
        <v>10</v>
      </c>
      <c r="J8" s="67">
        <f t="shared" si="1"/>
        <v>2137.9703040000004</v>
      </c>
    </row>
    <row r="9" spans="1:10">
      <c r="A9" s="15" t="s">
        <v>16</v>
      </c>
      <c r="B9" s="28" t="s">
        <v>21</v>
      </c>
      <c r="C9" s="8" t="s">
        <v>11</v>
      </c>
      <c r="D9" s="8">
        <v>60</v>
      </c>
      <c r="E9" s="8">
        <v>2</v>
      </c>
      <c r="F9" s="9">
        <f>(250*(23+D9-E9))*E9*7.86/1000000</f>
        <v>0.31833</v>
      </c>
      <c r="G9" s="30">
        <f>F9*214</f>
        <v>68.122619999999998</v>
      </c>
      <c r="H9" s="69" t="s">
        <v>11</v>
      </c>
      <c r="I9" s="68">
        <v>92</v>
      </c>
      <c r="J9" s="70">
        <f>I9*G9</f>
        <v>6267.2810399999998</v>
      </c>
    </row>
    <row r="10" spans="1:10" ht="25.5">
      <c r="A10" s="15" t="s">
        <v>26</v>
      </c>
      <c r="B10" s="28" t="s">
        <v>21</v>
      </c>
      <c r="C10" s="71" t="s">
        <v>11</v>
      </c>
      <c r="D10" s="71" t="s">
        <v>11</v>
      </c>
      <c r="E10" s="71" t="s">
        <v>11</v>
      </c>
      <c r="F10" s="71" t="s">
        <v>11</v>
      </c>
      <c r="G10" s="76">
        <v>6</v>
      </c>
      <c r="H10" s="71" t="s">
        <v>11</v>
      </c>
      <c r="I10" s="71">
        <v>384</v>
      </c>
      <c r="J10" s="72">
        <f>I10*G10</f>
        <v>2304</v>
      </c>
    </row>
    <row r="11" spans="1:10">
      <c r="A11" s="15" t="s">
        <v>24</v>
      </c>
      <c r="B11" s="28" t="s">
        <v>21</v>
      </c>
      <c r="C11" s="71" t="s">
        <v>11</v>
      </c>
      <c r="D11" s="71" t="s">
        <v>11</v>
      </c>
      <c r="E11" s="71" t="s">
        <v>11</v>
      </c>
      <c r="F11" s="71" t="s">
        <v>11</v>
      </c>
      <c r="G11" s="76">
        <v>22</v>
      </c>
      <c r="H11" s="71" t="s">
        <v>11</v>
      </c>
      <c r="I11" s="71">
        <v>196</v>
      </c>
      <c r="J11" s="72">
        <f>I11*G11</f>
        <v>4312</v>
      </c>
    </row>
    <row r="12" spans="1:10">
      <c r="A12" s="73" t="s">
        <v>91</v>
      </c>
      <c r="B12" s="74"/>
      <c r="C12" s="74"/>
      <c r="D12" s="74"/>
      <c r="E12" s="74"/>
      <c r="F12" s="74"/>
      <c r="G12" s="74"/>
      <c r="H12" s="74"/>
      <c r="I12" s="74"/>
      <c r="J12" s="75">
        <f>SUM(J3:J11)</f>
        <v>70290.385991200004</v>
      </c>
    </row>
    <row r="15" spans="1:10">
      <c r="F15" s="77"/>
    </row>
  </sheetData>
  <mergeCells count="1">
    <mergeCell ref="A2:J2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перф.обыкн. лотки</vt:lpstr>
      <vt:lpstr>лестничные лотки</vt:lpstr>
      <vt:lpstr>Лист3</vt:lpstr>
    </vt:vector>
  </TitlesOfParts>
  <Company>Microsoft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SER_15</dc:creator>
  <cp:lastModifiedBy>SER_15</cp:lastModifiedBy>
  <dcterms:created xsi:type="dcterms:W3CDTF">2018-04-10T19:19:58Z</dcterms:created>
  <dcterms:modified xsi:type="dcterms:W3CDTF">2018-06-07T21:36:03Z</dcterms:modified>
</cp:coreProperties>
</file>