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Profile\Desktop\Рыженко 2017\"/>
    </mc:Choice>
  </mc:AlternateContent>
  <bookViews>
    <workbookView xWindow="0" yWindow="0" windowWidth="25200" windowHeight="11910" activeTab="3"/>
  </bookViews>
  <sheets>
    <sheet name="ПНД ПЭ100" sheetId="9" r:id="rId1"/>
    <sheet name="PP-R" sheetId="6" r:id="rId2"/>
    <sheet name="PPRGF" sheetId="7" r:id="rId3"/>
    <sheet name="PE-RT" sheetId="8" r:id="rId4"/>
    <sheet name="PERT-EVOH" sheetId="10" r:id="rId5"/>
  </sheets>
  <calcPr calcId="162913"/>
</workbook>
</file>

<file path=xl/calcChain.xml><?xml version="1.0" encoding="utf-8"?>
<calcChain xmlns="http://schemas.openxmlformats.org/spreadsheetml/2006/main">
  <c r="G11" i="8" l="1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10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10" i="8"/>
  <c r="G10" i="7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E9" i="6"/>
  <c r="E10" i="6"/>
  <c r="E11" i="6"/>
  <c r="E12" i="6"/>
  <c r="E13" i="6"/>
  <c r="E14" i="6"/>
  <c r="E15" i="6"/>
  <c r="E16" i="6"/>
  <c r="E17" i="6"/>
  <c r="E18" i="6"/>
  <c r="E19" i="6"/>
  <c r="E8" i="6"/>
  <c r="F9" i="6"/>
  <c r="F10" i="6"/>
  <c r="F11" i="6"/>
  <c r="F12" i="6"/>
  <c r="F13" i="6"/>
  <c r="F14" i="6"/>
  <c r="F15" i="6"/>
  <c r="F16" i="6"/>
  <c r="F17" i="6"/>
  <c r="F18" i="6"/>
  <c r="F19" i="6"/>
  <c r="F8" i="6"/>
  <c r="G9" i="6"/>
  <c r="G10" i="6"/>
  <c r="G11" i="6"/>
  <c r="G12" i="6"/>
  <c r="G13" i="6"/>
  <c r="G14" i="6"/>
  <c r="G15" i="6"/>
  <c r="G16" i="6"/>
  <c r="G17" i="6"/>
  <c r="G18" i="6"/>
  <c r="G19" i="6"/>
  <c r="G8" i="6"/>
  <c r="H9" i="6"/>
  <c r="H10" i="6"/>
  <c r="H11" i="6"/>
  <c r="H12" i="6"/>
  <c r="H13" i="6"/>
  <c r="H14" i="6"/>
  <c r="H15" i="6"/>
  <c r="H16" i="6"/>
  <c r="H17" i="6"/>
  <c r="H18" i="6"/>
  <c r="H19" i="6"/>
  <c r="H8" i="6"/>
  <c r="E10" i="10"/>
  <c r="F10" i="10"/>
  <c r="G10" i="10"/>
  <c r="H10" i="10"/>
  <c r="E11" i="10"/>
  <c r="F11" i="10"/>
  <c r="G11" i="10"/>
  <c r="H11" i="10"/>
  <c r="E12" i="10"/>
  <c r="F12" i="10"/>
  <c r="G12" i="10"/>
  <c r="H12" i="10"/>
  <c r="E13" i="10"/>
  <c r="F13" i="10"/>
  <c r="G13" i="10"/>
  <c r="H13" i="10"/>
  <c r="E14" i="10"/>
  <c r="F14" i="10"/>
  <c r="G14" i="10"/>
  <c r="H14" i="10"/>
  <c r="E15" i="10"/>
  <c r="F15" i="10"/>
  <c r="G15" i="10"/>
  <c r="H15" i="10"/>
  <c r="E16" i="10"/>
  <c r="F16" i="10"/>
  <c r="G16" i="10"/>
  <c r="H16" i="10"/>
  <c r="E17" i="10"/>
  <c r="F17" i="10"/>
  <c r="G17" i="10"/>
  <c r="H17" i="10"/>
  <c r="E18" i="10"/>
  <c r="F18" i="10"/>
  <c r="G18" i="10"/>
  <c r="H18" i="10"/>
  <c r="E19" i="10"/>
  <c r="F19" i="10"/>
  <c r="G19" i="10"/>
  <c r="H19" i="10"/>
  <c r="E20" i="10"/>
  <c r="F20" i="10"/>
  <c r="G20" i="10"/>
  <c r="H20" i="10"/>
  <c r="E21" i="10"/>
  <c r="F21" i="10"/>
  <c r="G21" i="10"/>
  <c r="H21" i="10"/>
  <c r="E22" i="10"/>
  <c r="F22" i="10"/>
  <c r="G22" i="10"/>
  <c r="H22" i="10"/>
  <c r="E23" i="10"/>
  <c r="F23" i="10"/>
  <c r="G23" i="10"/>
  <c r="H23" i="10"/>
  <c r="E24" i="10"/>
  <c r="F24" i="10"/>
  <c r="G24" i="10"/>
  <c r="H24" i="10"/>
  <c r="E25" i="10"/>
  <c r="F25" i="10"/>
  <c r="G25" i="10"/>
  <c r="H25" i="10"/>
  <c r="E26" i="10"/>
  <c r="F26" i="10"/>
  <c r="G26" i="10"/>
  <c r="H26" i="10"/>
  <c r="E27" i="10"/>
  <c r="F27" i="10"/>
  <c r="G27" i="10"/>
  <c r="H27" i="10"/>
  <c r="E28" i="10"/>
  <c r="F28" i="10"/>
  <c r="G28" i="10"/>
  <c r="H28" i="10"/>
  <c r="E29" i="10"/>
  <c r="F29" i="10"/>
  <c r="G29" i="10"/>
  <c r="H29" i="10"/>
  <c r="E30" i="10"/>
  <c r="F30" i="10"/>
  <c r="G30" i="10"/>
  <c r="H30" i="10"/>
  <c r="E31" i="10"/>
  <c r="F31" i="10"/>
  <c r="G31" i="10"/>
  <c r="H31" i="10"/>
  <c r="E10" i="7"/>
  <c r="G11" i="7"/>
  <c r="F11" i="7"/>
  <c r="G12" i="7"/>
  <c r="E12" i="7"/>
  <c r="G13" i="7"/>
  <c r="F13" i="7"/>
  <c r="G14" i="7"/>
  <c r="E14" i="7"/>
  <c r="G15" i="7"/>
  <c r="F15" i="7"/>
  <c r="G16" i="7"/>
  <c r="E16" i="7"/>
  <c r="G17" i="7"/>
  <c r="F17" i="7"/>
  <c r="G18" i="7"/>
  <c r="E18" i="7"/>
  <c r="G19" i="7"/>
  <c r="F19" i="7"/>
  <c r="G20" i="7"/>
  <c r="E20" i="7"/>
  <c r="G21" i="7"/>
  <c r="F21" i="7"/>
  <c r="E21" i="7"/>
  <c r="F20" i="7"/>
  <c r="E19" i="7"/>
  <c r="F18" i="7"/>
  <c r="E17" i="7"/>
  <c r="F16" i="7"/>
  <c r="E15" i="7"/>
  <c r="F14" i="7"/>
  <c r="E13" i="7"/>
  <c r="F12" i="7"/>
  <c r="E11" i="7"/>
  <c r="F10" i="7"/>
</calcChain>
</file>

<file path=xl/sharedStrings.xml><?xml version="1.0" encoding="utf-8"?>
<sst xmlns="http://schemas.openxmlformats.org/spreadsheetml/2006/main" count="230" uniqueCount="107">
  <si>
    <t>HDPE</t>
  </si>
  <si>
    <t>ПЭ 100  25х2,0</t>
  </si>
  <si>
    <t>ПЭ 100  32х2,4</t>
  </si>
  <si>
    <t>ПЭ 100  40х3,0</t>
  </si>
  <si>
    <t>ПЭ 100  50х3,7</t>
  </si>
  <si>
    <t>ПЭ 100  63х4,7</t>
  </si>
  <si>
    <t>ПЭ 100  20х2,0</t>
  </si>
  <si>
    <t>ПЭ 100  25х2,3</t>
  </si>
  <si>
    <t>ПЭ 100  32х3,0</t>
  </si>
  <si>
    <t>ПЭ 100  40х3,7</t>
  </si>
  <si>
    <t>ПЭ 100  50х4,6</t>
  </si>
  <si>
    <t>ПЭ 100  63х5,8</t>
  </si>
  <si>
    <t>ПЭ 100  32х2,0</t>
  </si>
  <si>
    <t>ПЭ 100  40х2,4</t>
  </si>
  <si>
    <t>ПЭ 100  50х3,0</t>
  </si>
  <si>
    <t>ПЭ 100  63х3,8</t>
  </si>
  <si>
    <t>ПЭ 100  40х2,3</t>
  </si>
  <si>
    <t>ПЭ 100  50х2,9</t>
  </si>
  <si>
    <t>ПЭ 100  63х3,6</t>
  </si>
  <si>
    <t>ПЭ 100  40х2,0</t>
  </si>
  <si>
    <t>ПЭ 100  50х2,4</t>
  </si>
  <si>
    <t>ПЭ 100  63х3,0</t>
  </si>
  <si>
    <t>ПЭ 100  50х2,0</t>
  </si>
  <si>
    <t>ПЭ 100  63х2,5</t>
  </si>
  <si>
    <t>Тип трубы</t>
  </si>
  <si>
    <t>SDR</t>
  </si>
  <si>
    <t>Масса 1 п.м., кг</t>
  </si>
  <si>
    <t>от 250 т.р</t>
  </si>
  <si>
    <t>от 500 т.р.</t>
  </si>
  <si>
    <t>Москва, 1-й Щипковский пер., д.1</t>
  </si>
  <si>
    <t xml:space="preserve">www.rtkpipe.ru </t>
  </si>
  <si>
    <t xml:space="preserve">e-mail: </t>
  </si>
  <si>
    <t>П Р А Й С     ПНД ПЭ 100</t>
  </si>
  <si>
    <t>П Р А Й С</t>
  </si>
  <si>
    <t>Труба  PP-R</t>
  </si>
  <si>
    <t>№ п/п</t>
  </si>
  <si>
    <t>PPR PN10 20х1,9</t>
  </si>
  <si>
    <t>PPR PN10 25х2,3</t>
  </si>
  <si>
    <t>PPR PN10 32х3,0</t>
  </si>
  <si>
    <t>PPR PN10 40х3,7</t>
  </si>
  <si>
    <t>PPR PN10 50х4,6</t>
  </si>
  <si>
    <t>PPR PN10 63х5,8</t>
  </si>
  <si>
    <t>PPR PN20 20х3,4</t>
  </si>
  <si>
    <t>PPR PN20 25х4,2</t>
  </si>
  <si>
    <t>PPR PN20 32х5,4</t>
  </si>
  <si>
    <t>PPR PN20 40х6,7</t>
  </si>
  <si>
    <t>PPR PN20 50х8,4</t>
  </si>
  <si>
    <t>PPR PN20 63х10,5</t>
  </si>
  <si>
    <t>Труба армированная  стекловолокном PPRGF</t>
  </si>
  <si>
    <t>Цена за 1 кг</t>
  </si>
  <si>
    <t>от 500 т.р. руб/м</t>
  </si>
  <si>
    <t>PPRGF PN20 20х2,8</t>
  </si>
  <si>
    <t>PPRGF PN20 25х3,5</t>
  </si>
  <si>
    <t>PPRGF PN20 32х4,4</t>
  </si>
  <si>
    <t>PPRGF PN20 40х5,5</t>
  </si>
  <si>
    <t>PPRGF PN20 50х6,9</t>
  </si>
  <si>
    <t>PPRGF PN20 63х8,6</t>
  </si>
  <si>
    <t>PPRGF PN25 20х3,4</t>
  </si>
  <si>
    <t>PPRGF PN25 25х4,2</t>
  </si>
  <si>
    <t>PPRGF PN25 32х5,4</t>
  </si>
  <si>
    <t>PPRGF PN25 40х6,7</t>
  </si>
  <si>
    <t>PPRGF PN25 50х8,3</t>
  </si>
  <si>
    <t>PPRGF PN25 63х10,5</t>
  </si>
  <si>
    <t>Упаковка</t>
  </si>
  <si>
    <t>бухта=100/200м</t>
  </si>
  <si>
    <t>Вид матер.</t>
  </si>
  <si>
    <t>от 200 т.р.</t>
  </si>
  <si>
    <t>от 1 млн.р.</t>
  </si>
  <si>
    <t>От 10км</t>
  </si>
  <si>
    <t>от 50км</t>
  </si>
  <si>
    <t>от 30км</t>
  </si>
  <si>
    <t>16х2,2</t>
  </si>
  <si>
    <t>20х2,8</t>
  </si>
  <si>
    <t>25х3,5</t>
  </si>
  <si>
    <t>32х4,4</t>
  </si>
  <si>
    <t>40х5,5</t>
  </si>
  <si>
    <t>16х2,0</t>
  </si>
  <si>
    <t>50х6,9</t>
  </si>
  <si>
    <t>63х8,6</t>
  </si>
  <si>
    <t>16х1,8</t>
  </si>
  <si>
    <t>20х2,3</t>
  </si>
  <si>
    <t>25х2,8</t>
  </si>
  <si>
    <t>32х3,6</t>
  </si>
  <si>
    <t>40х4,5</t>
  </si>
  <si>
    <t>50х5,6</t>
  </si>
  <si>
    <t>63х7,1</t>
  </si>
  <si>
    <t>16х1,5</t>
  </si>
  <si>
    <t>20х2,0</t>
  </si>
  <si>
    <t>25х2,3</t>
  </si>
  <si>
    <t>32х2,9</t>
  </si>
  <si>
    <t>40х3,7</t>
  </si>
  <si>
    <t>50х4,6</t>
  </si>
  <si>
    <t>63х5,8</t>
  </si>
  <si>
    <t>Прайс на трубы из термостойкого полиэтилена PE-RT для тёплых полов</t>
  </si>
  <si>
    <t>от 1,5 млн.р. руб/м</t>
  </si>
  <si>
    <t>от 1 млн. руб/м</t>
  </si>
  <si>
    <t>до 500 т.р.</t>
  </si>
  <si>
    <t>от 1 м.р.</t>
  </si>
  <si>
    <t>Спец</t>
  </si>
  <si>
    <t xml:space="preserve">Прайс на трубы PE-RT/EVOH </t>
  </si>
  <si>
    <t>от 100 км</t>
  </si>
  <si>
    <t>100/200м</t>
  </si>
  <si>
    <t>Бухта</t>
  </si>
  <si>
    <t>yu.rizhenko@rtkpipe.ru</t>
  </si>
  <si>
    <t>Тел. (495) 950-55-91 доб. 405</t>
  </si>
  <si>
    <t>ООО «РТК ПАЙП»</t>
  </si>
  <si>
    <t>ООО «РТК  ПАЙП»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</si>
</sst>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6"/>
      <color rgb="FFFF0000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</font>
    <font>
      <b/>
      <i/>
      <u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4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1" applyAlignment="1" applyProtection="1">
      <alignment horizontal="right" vertical="center"/>
    </xf>
    <xf numFmtId="0" fontId="0" fillId="0" borderId="0" xfId="0" applyAlignment="1">
      <alignment horizontal="right" vertical="top"/>
    </xf>
    <xf numFmtId="0" fontId="4" fillId="0" borderId="0" xfId="0" applyFo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3" fillId="0" borderId="0" xfId="1" applyAlignment="1" applyProtection="1">
      <alignment vertical="center"/>
    </xf>
    <xf numFmtId="165" fontId="0" fillId="0" borderId="0" xfId="0" applyNumberFormat="1"/>
    <xf numFmtId="165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165" fontId="12" fillId="0" borderId="0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3" fillId="0" borderId="0" xfId="1" applyAlignment="1" applyProtection="1">
      <alignment horizontal="left" vertical="center"/>
    </xf>
    <xf numFmtId="0" fontId="13" fillId="0" borderId="0" xfId="0" applyFont="1" applyAlignment="1"/>
    <xf numFmtId="0" fontId="14" fillId="0" borderId="0" xfId="0" applyFont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 vertical="top"/>
    </xf>
    <xf numFmtId="0" fontId="16" fillId="0" borderId="0" xfId="1" applyFont="1" applyAlignment="1" applyProtection="1">
      <alignment horizontal="left" vertical="center"/>
    </xf>
    <xf numFmtId="0" fontId="17" fillId="0" borderId="0" xfId="0" applyFont="1" applyFill="1" applyBorder="1" applyAlignment="1">
      <alignment horizontal="left"/>
    </xf>
    <xf numFmtId="0" fontId="18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0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2" fillId="0" borderId="15" xfId="0" applyNumberFormat="1" applyFont="1" applyBorder="1" applyAlignment="1">
      <alignment horizontal="center"/>
    </xf>
    <xf numFmtId="0" fontId="19" fillId="0" borderId="0" xfId="0" applyFont="1" applyAlignment="1"/>
    <xf numFmtId="0" fontId="20" fillId="0" borderId="0" xfId="0" applyFont="1" applyAlignment="1">
      <alignment horizontal="right"/>
    </xf>
    <xf numFmtId="4" fontId="11" fillId="0" borderId="0" xfId="0" applyNumberFormat="1" applyFont="1"/>
    <xf numFmtId="0" fontId="21" fillId="0" borderId="0" xfId="1" applyFont="1" applyAlignment="1" applyProtection="1">
      <alignment horizontal="left" vertical="center"/>
    </xf>
    <xf numFmtId="0" fontId="10" fillId="0" borderId="0" xfId="0" applyFont="1" applyAlignment="1">
      <alignment horizontal="right"/>
    </xf>
    <xf numFmtId="0" fontId="11" fillId="6" borderId="19" xfId="0" applyFont="1" applyFill="1" applyBorder="1"/>
    <xf numFmtId="0" fontId="11" fillId="0" borderId="1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2" fontId="11" fillId="3" borderId="21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2" fontId="11" fillId="3" borderId="24" xfId="0" applyNumberFormat="1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6" borderId="22" xfId="0" applyFont="1" applyFill="1" applyBorder="1"/>
    <xf numFmtId="164" fontId="11" fillId="0" borderId="26" xfId="0" applyNumberFormat="1" applyFont="1" applyFill="1" applyBorder="1" applyAlignment="1">
      <alignment horizontal="center"/>
    </xf>
    <xf numFmtId="164" fontId="11" fillId="0" borderId="27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/>
    </xf>
    <xf numFmtId="164" fontId="11" fillId="0" borderId="16" xfId="0" applyNumberFormat="1" applyFont="1" applyFill="1" applyBorder="1" applyAlignment="1">
      <alignment horizontal="center"/>
    </xf>
    <xf numFmtId="2" fontId="11" fillId="3" borderId="25" xfId="0" applyNumberFormat="1" applyFont="1" applyFill="1" applyBorder="1" applyAlignment="1">
      <alignment horizontal="center" vertical="center"/>
    </xf>
    <xf numFmtId="0" fontId="11" fillId="6" borderId="28" xfId="0" applyFont="1" applyFill="1" applyBorder="1"/>
    <xf numFmtId="0" fontId="11" fillId="0" borderId="15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2" fontId="11" fillId="3" borderId="3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2" fillId="0" borderId="0" xfId="0" applyFont="1" applyAlignment="1">
      <alignment horizontal="right"/>
    </xf>
    <xf numFmtId="4" fontId="22" fillId="0" borderId="0" xfId="0" applyNumberFormat="1" applyFont="1" applyAlignment="1">
      <alignment horizontal="right"/>
    </xf>
    <xf numFmtId="0" fontId="13" fillId="0" borderId="0" xfId="0" applyFont="1"/>
    <xf numFmtId="0" fontId="23" fillId="0" borderId="31" xfId="0" applyFont="1" applyBorder="1" applyAlignment="1">
      <alignment horizontal="center" vertical="center" wrapText="1"/>
    </xf>
    <xf numFmtId="2" fontId="1" fillId="5" borderId="5" xfId="0" applyNumberFormat="1" applyFont="1" applyFill="1" applyBorder="1" applyAlignment="1">
      <alignment horizontal="right" vertical="center" wrapText="1"/>
    </xf>
    <xf numFmtId="2" fontId="1" fillId="3" borderId="4" xfId="0" applyNumberFormat="1" applyFont="1" applyFill="1" applyBorder="1" applyAlignment="1">
      <alignment horizontal="right" vertical="center" wrapText="1"/>
    </xf>
    <xf numFmtId="165" fontId="14" fillId="5" borderId="5" xfId="0" applyNumberFormat="1" applyFont="1" applyFill="1" applyBorder="1"/>
    <xf numFmtId="165" fontId="14" fillId="3" borderId="4" xfId="0" applyNumberFormat="1" applyFont="1" applyFill="1" applyBorder="1"/>
    <xf numFmtId="165" fontId="14" fillId="0" borderId="8" xfId="0" applyNumberFormat="1" applyFont="1" applyFill="1" applyBorder="1"/>
    <xf numFmtId="165" fontId="14" fillId="0" borderId="14" xfId="0" applyNumberFormat="1" applyFont="1" applyFill="1" applyBorder="1"/>
    <xf numFmtId="165" fontId="14" fillId="0" borderId="15" xfId="0" applyNumberFormat="1" applyFont="1" applyFill="1" applyBorder="1"/>
    <xf numFmtId="165" fontId="14" fillId="0" borderId="16" xfId="0" applyNumberFormat="1" applyFont="1" applyFill="1" applyBorder="1"/>
    <xf numFmtId="166" fontId="7" fillId="5" borderId="5" xfId="0" applyNumberFormat="1" applyFont="1" applyFill="1" applyBorder="1"/>
    <xf numFmtId="166" fontId="7" fillId="3" borderId="4" xfId="0" applyNumberFormat="1" applyFont="1" applyFill="1" applyBorder="1"/>
    <xf numFmtId="166" fontId="7" fillId="0" borderId="8" xfId="0" applyNumberFormat="1" applyFont="1" applyFill="1" applyBorder="1"/>
    <xf numFmtId="166" fontId="7" fillId="0" borderId="14" xfId="0" applyNumberFormat="1" applyFont="1" applyFill="1" applyBorder="1"/>
    <xf numFmtId="166" fontId="7" fillId="0" borderId="15" xfId="0" applyNumberFormat="1" applyFont="1" applyFill="1" applyBorder="1"/>
    <xf numFmtId="166" fontId="7" fillId="0" borderId="16" xfId="0" applyNumberFormat="1" applyFont="1" applyFill="1" applyBorder="1"/>
    <xf numFmtId="0" fontId="11" fillId="5" borderId="33" xfId="0" applyFont="1" applyFill="1" applyBorder="1"/>
    <xf numFmtId="0" fontId="11" fillId="3" borderId="34" xfId="0" applyFont="1" applyFill="1" applyBorder="1"/>
    <xf numFmtId="0" fontId="11" fillId="0" borderId="7" xfId="0" applyFont="1" applyFill="1" applyBorder="1"/>
    <xf numFmtId="0" fontId="11" fillId="0" borderId="10" xfId="0" applyFont="1" applyFill="1" applyBorder="1"/>
    <xf numFmtId="0" fontId="11" fillId="0" borderId="13" xfId="0" applyFont="1" applyFill="1" applyBorder="1"/>
    <xf numFmtId="0" fontId="11" fillId="0" borderId="12" xfId="0" applyFont="1" applyFill="1" applyBorder="1"/>
    <xf numFmtId="0" fontId="11" fillId="0" borderId="35" xfId="0" applyFont="1" applyFill="1" applyBorder="1"/>
    <xf numFmtId="166" fontId="11" fillId="5" borderId="5" xfId="0" applyNumberFormat="1" applyFont="1" applyFill="1" applyBorder="1"/>
    <xf numFmtId="166" fontId="11" fillId="3" borderId="4" xfId="0" applyNumberFormat="1" applyFont="1" applyFill="1" applyBorder="1"/>
    <xf numFmtId="166" fontId="11" fillId="0" borderId="8" xfId="0" applyNumberFormat="1" applyFont="1" applyFill="1" applyBorder="1"/>
    <xf numFmtId="166" fontId="11" fillId="0" borderId="14" xfId="0" applyNumberFormat="1" applyFont="1" applyFill="1" applyBorder="1"/>
    <xf numFmtId="166" fontId="11" fillId="0" borderId="15" xfId="0" applyNumberFormat="1" applyFont="1" applyFill="1" applyBorder="1"/>
    <xf numFmtId="166" fontId="11" fillId="0" borderId="16" xfId="0" applyNumberFormat="1" applyFont="1" applyFill="1" applyBorder="1"/>
    <xf numFmtId="0" fontId="12" fillId="0" borderId="18" xfId="0" applyFont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right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left"/>
    </xf>
    <xf numFmtId="0" fontId="18" fillId="0" borderId="8" xfId="0" applyFont="1" applyBorder="1" applyAlignment="1">
      <alignment horizontal="center"/>
    </xf>
    <xf numFmtId="165" fontId="18" fillId="0" borderId="23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>
      <alignment horizontal="right"/>
    </xf>
    <xf numFmtId="2" fontId="18" fillId="9" borderId="8" xfId="0" applyNumberFormat="1" applyFont="1" applyFill="1" applyBorder="1" applyAlignment="1">
      <alignment horizontal="center" vertical="center"/>
    </xf>
    <xf numFmtId="2" fontId="18" fillId="3" borderId="8" xfId="0" applyNumberFormat="1" applyFont="1" applyFill="1" applyBorder="1" applyAlignment="1">
      <alignment horizontal="center" vertical="center"/>
    </xf>
    <xf numFmtId="2" fontId="18" fillId="10" borderId="8" xfId="0" applyNumberFormat="1" applyFont="1" applyFill="1" applyBorder="1" applyAlignment="1">
      <alignment horizontal="center"/>
    </xf>
    <xf numFmtId="0" fontId="18" fillId="8" borderId="9" xfId="0" applyFont="1" applyFill="1" applyBorder="1" applyAlignment="1">
      <alignment horizontal="left"/>
    </xf>
    <xf numFmtId="0" fontId="18" fillId="0" borderId="14" xfId="0" applyFont="1" applyBorder="1" applyAlignment="1">
      <alignment horizontal="center"/>
    </xf>
    <xf numFmtId="165" fontId="18" fillId="0" borderId="20" xfId="0" applyNumberFormat="1" applyFont="1" applyBorder="1" applyAlignment="1">
      <alignment horizontal="right" vertical="center"/>
    </xf>
    <xf numFmtId="4" fontId="18" fillId="0" borderId="9" xfId="0" applyNumberFormat="1" applyFont="1" applyBorder="1" applyAlignment="1">
      <alignment horizontal="right"/>
    </xf>
    <xf numFmtId="2" fontId="18" fillId="9" borderId="14" xfId="0" applyNumberFormat="1" applyFont="1" applyFill="1" applyBorder="1" applyAlignment="1">
      <alignment horizontal="center" vertical="center"/>
    </xf>
    <xf numFmtId="2" fontId="18" fillId="3" borderId="14" xfId="0" applyNumberFormat="1" applyFont="1" applyFill="1" applyBorder="1" applyAlignment="1">
      <alignment horizontal="center" vertical="center"/>
    </xf>
    <xf numFmtId="2" fontId="18" fillId="10" borderId="14" xfId="0" applyNumberFormat="1" applyFont="1" applyFill="1" applyBorder="1" applyAlignment="1">
      <alignment horizontal="center"/>
    </xf>
    <xf numFmtId="4" fontId="18" fillId="0" borderId="39" xfId="0" applyNumberFormat="1" applyFont="1" applyBorder="1" applyAlignment="1">
      <alignment horizontal="right"/>
    </xf>
    <xf numFmtId="4" fontId="18" fillId="0" borderId="11" xfId="0" applyNumberFormat="1" applyFont="1" applyBorder="1" applyAlignment="1">
      <alignment horizontal="right"/>
    </xf>
    <xf numFmtId="2" fontId="18" fillId="9" borderId="15" xfId="0" applyNumberFormat="1" applyFont="1" applyFill="1" applyBorder="1" applyAlignment="1">
      <alignment horizontal="center" vertical="center"/>
    </xf>
    <xf numFmtId="2" fontId="18" fillId="3" borderId="15" xfId="0" applyNumberFormat="1" applyFont="1" applyFill="1" applyBorder="1" applyAlignment="1">
      <alignment horizontal="center" vertical="center"/>
    </xf>
    <xf numFmtId="2" fontId="18" fillId="10" borderId="15" xfId="0" applyNumberFormat="1" applyFont="1" applyFill="1" applyBorder="1" applyAlignment="1">
      <alignment horizontal="center"/>
    </xf>
    <xf numFmtId="2" fontId="18" fillId="9" borderId="16" xfId="0" applyNumberFormat="1" applyFont="1" applyFill="1" applyBorder="1" applyAlignment="1">
      <alignment horizontal="center" vertical="center"/>
    </xf>
    <xf numFmtId="2" fontId="18" fillId="10" borderId="25" xfId="0" applyNumberFormat="1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2" fontId="18" fillId="10" borderId="21" xfId="0" applyNumberFormat="1" applyFont="1" applyFill="1" applyBorder="1" applyAlignment="1">
      <alignment horizontal="center"/>
    </xf>
    <xf numFmtId="0" fontId="18" fillId="8" borderId="11" xfId="0" applyFont="1" applyFill="1" applyBorder="1" applyAlignment="1">
      <alignment horizontal="left"/>
    </xf>
    <xf numFmtId="0" fontId="18" fillId="0" borderId="15" xfId="0" applyFont="1" applyBorder="1" applyAlignment="1">
      <alignment horizontal="center"/>
    </xf>
    <xf numFmtId="165" fontId="18" fillId="0" borderId="29" xfId="0" applyNumberFormat="1" applyFont="1" applyBorder="1" applyAlignment="1">
      <alignment horizontal="right" vertical="center"/>
    </xf>
    <xf numFmtId="2" fontId="18" fillId="9" borderId="32" xfId="0" applyNumberFormat="1" applyFont="1" applyFill="1" applyBorder="1" applyAlignment="1">
      <alignment horizontal="center" vertical="center"/>
    </xf>
    <xf numFmtId="2" fontId="18" fillId="3" borderId="32" xfId="0" applyNumberFormat="1" applyFont="1" applyFill="1" applyBorder="1" applyAlignment="1">
      <alignment horizontal="center" vertical="center"/>
    </xf>
    <xf numFmtId="2" fontId="18" fillId="10" borderId="40" xfId="0" applyNumberFormat="1" applyFont="1" applyFill="1" applyBorder="1" applyAlignment="1">
      <alignment horizontal="center"/>
    </xf>
    <xf numFmtId="0" fontId="24" fillId="0" borderId="0" xfId="0" applyFont="1" applyAlignment="1">
      <alignment horizontal="right" vertical="center"/>
    </xf>
    <xf numFmtId="2" fontId="1" fillId="3" borderId="5" xfId="0" applyNumberFormat="1" applyFont="1" applyFill="1" applyBorder="1" applyAlignment="1">
      <alignment horizontal="right" vertical="center" wrapText="1"/>
    </xf>
    <xf numFmtId="166" fontId="11" fillId="3" borderId="5" xfId="0" applyNumberFormat="1" applyFont="1" applyFill="1" applyBorder="1"/>
    <xf numFmtId="0" fontId="11" fillId="3" borderId="33" xfId="0" applyFont="1" applyFill="1" applyBorder="1"/>
    <xf numFmtId="166" fontId="7" fillId="3" borderId="5" xfId="0" applyNumberFormat="1" applyFont="1" applyFill="1" applyBorder="1"/>
    <xf numFmtId="165" fontId="14" fillId="3" borderId="5" xfId="0" applyNumberFormat="1" applyFont="1" applyFill="1" applyBorder="1"/>
    <xf numFmtId="0" fontId="11" fillId="0" borderId="14" xfId="0" applyFont="1" applyFill="1" applyBorder="1"/>
    <xf numFmtId="2" fontId="1" fillId="7" borderId="14" xfId="0" applyNumberFormat="1" applyFont="1" applyFill="1" applyBorder="1" applyAlignment="1">
      <alignment horizontal="right" vertical="center" wrapText="1"/>
    </xf>
    <xf numFmtId="2" fontId="1" fillId="7" borderId="15" xfId="0" applyNumberFormat="1" applyFont="1" applyFill="1" applyBorder="1" applyAlignment="1">
      <alignment horizontal="right" vertical="center" wrapText="1"/>
    </xf>
    <xf numFmtId="2" fontId="1" fillId="7" borderId="8" xfId="0" applyNumberFormat="1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7" fillId="0" borderId="32" xfId="0" applyNumberFormat="1" applyFont="1" applyFill="1" applyBorder="1"/>
    <xf numFmtId="0" fontId="12" fillId="0" borderId="5" xfId="0" applyFont="1" applyBorder="1" applyAlignment="1">
      <alignment horizontal="center"/>
    </xf>
    <xf numFmtId="2" fontId="12" fillId="5" borderId="5" xfId="0" applyNumberFormat="1" applyFont="1" applyFill="1" applyBorder="1" applyAlignment="1">
      <alignment horizontal="center"/>
    </xf>
    <xf numFmtId="164" fontId="12" fillId="0" borderId="32" xfId="0" applyNumberFormat="1" applyFont="1" applyBorder="1" applyAlignment="1">
      <alignment horizontal="center"/>
    </xf>
    <xf numFmtId="2" fontId="12" fillId="5" borderId="14" xfId="0" applyNumberFormat="1" applyFont="1" applyFill="1" applyBorder="1" applyAlignment="1">
      <alignment horizontal="center"/>
    </xf>
    <xf numFmtId="2" fontId="12" fillId="5" borderId="32" xfId="0" applyNumberFormat="1" applyFont="1" applyFill="1" applyBorder="1" applyAlignment="1">
      <alignment horizontal="center"/>
    </xf>
    <xf numFmtId="166" fontId="11" fillId="11" borderId="8" xfId="0" applyNumberFormat="1" applyFont="1" applyFill="1" applyBorder="1"/>
    <xf numFmtId="0" fontId="11" fillId="11" borderId="7" xfId="0" applyFont="1" applyFill="1" applyBorder="1"/>
    <xf numFmtId="166" fontId="7" fillId="11" borderId="8" xfId="0" applyNumberFormat="1" applyFont="1" applyFill="1" applyBorder="1"/>
    <xf numFmtId="165" fontId="14" fillId="11" borderId="8" xfId="0" applyNumberFormat="1" applyFont="1" applyFill="1" applyBorder="1"/>
    <xf numFmtId="2" fontId="1" fillId="11" borderId="8" xfId="0" applyNumberFormat="1" applyFont="1" applyFill="1" applyBorder="1" applyAlignment="1">
      <alignment horizontal="right" vertical="center" wrapText="1"/>
    </xf>
    <xf numFmtId="166" fontId="11" fillId="11" borderId="14" xfId="0" applyNumberFormat="1" applyFont="1" applyFill="1" applyBorder="1"/>
    <xf numFmtId="0" fontId="11" fillId="11" borderId="10" xfId="0" applyFont="1" applyFill="1" applyBorder="1"/>
    <xf numFmtId="166" fontId="7" fillId="11" borderId="14" xfId="0" applyNumberFormat="1" applyFont="1" applyFill="1" applyBorder="1"/>
    <xf numFmtId="165" fontId="14" fillId="11" borderId="14" xfId="0" applyNumberFormat="1" applyFont="1" applyFill="1" applyBorder="1"/>
    <xf numFmtId="2" fontId="1" fillId="11" borderId="14" xfId="0" applyNumberFormat="1" applyFont="1" applyFill="1" applyBorder="1" applyAlignment="1">
      <alignment horizontal="right" vertical="center" wrapText="1"/>
    </xf>
    <xf numFmtId="166" fontId="11" fillId="7" borderId="14" xfId="0" applyNumberFormat="1" applyFont="1" applyFill="1" applyBorder="1"/>
    <xf numFmtId="0" fontId="11" fillId="7" borderId="10" xfId="0" applyFont="1" applyFill="1" applyBorder="1"/>
    <xf numFmtId="166" fontId="7" fillId="7" borderId="14" xfId="0" applyNumberFormat="1" applyFont="1" applyFill="1" applyBorder="1"/>
    <xf numFmtId="165" fontId="14" fillId="7" borderId="14" xfId="0" applyNumberFormat="1" applyFont="1" applyFill="1" applyBorder="1"/>
    <xf numFmtId="0" fontId="12" fillId="10" borderId="5" xfId="0" applyFont="1" applyFill="1" applyBorder="1" applyAlignment="1">
      <alignment horizontal="center" vertical="center" wrapText="1"/>
    </xf>
    <xf numFmtId="2" fontId="11" fillId="10" borderId="5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/>
    </xf>
    <xf numFmtId="2" fontId="1" fillId="5" borderId="37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2" fontId="11" fillId="12" borderId="5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2" fillId="6" borderId="32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6" borderId="5" xfId="0" applyFont="1" applyFill="1" applyBorder="1" applyAlignment="1">
      <alignment horizontal="left"/>
    </xf>
    <xf numFmtId="0" fontId="12" fillId="6" borderId="14" xfId="0" applyFont="1" applyFill="1" applyBorder="1" applyAlignment="1">
      <alignment horizontal="left"/>
    </xf>
    <xf numFmtId="0" fontId="12" fillId="6" borderId="32" xfId="0" applyFont="1" applyFill="1" applyBorder="1" applyAlignment="1">
      <alignment horizontal="left"/>
    </xf>
    <xf numFmtId="0" fontId="12" fillId="0" borderId="20" xfId="0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2" fontId="12" fillId="2" borderId="17" xfId="0" applyNumberFormat="1" applyFont="1" applyFill="1" applyBorder="1" applyAlignment="1">
      <alignment horizontal="center" vertical="center"/>
    </xf>
    <xf numFmtId="2" fontId="12" fillId="2" borderId="20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32" xfId="0" applyNumberFormat="1" applyFont="1" applyFill="1" applyBorder="1" applyAlignment="1">
      <alignment horizontal="center" vertical="center"/>
    </xf>
    <xf numFmtId="2" fontId="12" fillId="4" borderId="17" xfId="0" applyNumberFormat="1" applyFont="1" applyFill="1" applyBorder="1" applyAlignment="1">
      <alignment horizontal="center" vertical="center"/>
    </xf>
    <xf numFmtId="2" fontId="12" fillId="4" borderId="20" xfId="0" applyNumberFormat="1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left"/>
    </xf>
    <xf numFmtId="0" fontId="12" fillId="0" borderId="29" xfId="0" applyFont="1" applyBorder="1" applyAlignment="1">
      <alignment horizontal="center"/>
    </xf>
    <xf numFmtId="2" fontId="12" fillId="2" borderId="29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4" borderId="29" xfId="0" applyNumberFormat="1" applyFont="1" applyFill="1" applyBorder="1" applyAlignment="1">
      <alignment horizontal="center" vertical="center"/>
    </xf>
    <xf numFmtId="2" fontId="12" fillId="5" borderId="15" xfId="0" applyNumberFormat="1" applyFont="1" applyFill="1" applyBorder="1" applyAlignment="1">
      <alignment horizontal="center"/>
    </xf>
    <xf numFmtId="0" fontId="12" fillId="6" borderId="8" xfId="0" applyFont="1" applyFill="1" applyBorder="1" applyAlignment="1">
      <alignment horizontal="left"/>
    </xf>
    <xf numFmtId="0" fontId="12" fillId="0" borderId="2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2" fontId="12" fillId="2" borderId="23" xfId="0" applyNumberFormat="1" applyFont="1" applyFill="1" applyBorder="1" applyAlignment="1">
      <alignment horizontal="center" vertical="center"/>
    </xf>
    <xf numFmtId="2" fontId="12" fillId="3" borderId="8" xfId="0" applyNumberFormat="1" applyFont="1" applyFill="1" applyBorder="1" applyAlignment="1">
      <alignment horizontal="center" vertical="center"/>
    </xf>
    <xf numFmtId="2" fontId="12" fillId="4" borderId="23" xfId="0" applyNumberFormat="1" applyFont="1" applyFill="1" applyBorder="1" applyAlignment="1">
      <alignment horizontal="center" vertical="center"/>
    </xf>
    <xf numFmtId="2" fontId="12" fillId="5" borderId="8" xfId="0" applyNumberFormat="1" applyFont="1" applyFill="1" applyBorder="1" applyAlignment="1">
      <alignment horizontal="center"/>
    </xf>
    <xf numFmtId="2" fontId="12" fillId="2" borderId="35" xfId="0" applyNumberFormat="1" applyFont="1" applyFill="1" applyBorder="1" applyAlignment="1">
      <alignment horizontal="center" vertical="center"/>
    </xf>
    <xf numFmtId="2" fontId="12" fillId="4" borderId="35" xfId="0" applyNumberFormat="1" applyFont="1" applyFill="1" applyBorder="1" applyAlignment="1">
      <alignment horizontal="center" vertical="center"/>
    </xf>
    <xf numFmtId="2" fontId="1" fillId="3" borderId="37" xfId="0" applyNumberFormat="1" applyFont="1" applyFill="1" applyBorder="1" applyAlignment="1">
      <alignment horizontal="right" vertical="center" wrapText="1"/>
    </xf>
    <xf numFmtId="166" fontId="11" fillId="12" borderId="8" xfId="0" applyNumberFormat="1" applyFont="1" applyFill="1" applyBorder="1"/>
    <xf numFmtId="0" fontId="11" fillId="12" borderId="7" xfId="0" applyFont="1" applyFill="1" applyBorder="1"/>
    <xf numFmtId="166" fontId="7" fillId="12" borderId="8" xfId="0" applyNumberFormat="1" applyFont="1" applyFill="1" applyBorder="1"/>
    <xf numFmtId="165" fontId="14" fillId="12" borderId="8" xfId="0" applyNumberFormat="1" applyFont="1" applyFill="1" applyBorder="1"/>
    <xf numFmtId="2" fontId="1" fillId="12" borderId="37" xfId="0" applyNumberFormat="1" applyFont="1" applyFill="1" applyBorder="1" applyAlignment="1">
      <alignment horizontal="right" vertical="center" wrapText="1"/>
    </xf>
    <xf numFmtId="2" fontId="1" fillId="12" borderId="4" xfId="0" applyNumberFormat="1" applyFont="1" applyFill="1" applyBorder="1" applyAlignment="1">
      <alignment horizontal="right" vertical="center" wrapText="1"/>
    </xf>
    <xf numFmtId="166" fontId="11" fillId="12" borderId="14" xfId="0" applyNumberFormat="1" applyFont="1" applyFill="1" applyBorder="1"/>
    <xf numFmtId="0" fontId="11" fillId="12" borderId="10" xfId="0" applyFont="1" applyFill="1" applyBorder="1"/>
    <xf numFmtId="166" fontId="7" fillId="12" borderId="14" xfId="0" applyNumberFormat="1" applyFont="1" applyFill="1" applyBorder="1"/>
    <xf numFmtId="165" fontId="14" fillId="12" borderId="14" xfId="0" applyNumberFormat="1" applyFont="1" applyFill="1" applyBorder="1"/>
    <xf numFmtId="2" fontId="1" fillId="7" borderId="37" xfId="0" applyNumberFormat="1" applyFont="1" applyFill="1" applyBorder="1" applyAlignment="1">
      <alignment horizontal="right" vertical="center" wrapText="1"/>
    </xf>
    <xf numFmtId="2" fontId="1" fillId="7" borderId="4" xfId="0" applyNumberFormat="1" applyFont="1" applyFill="1" applyBorder="1" applyAlignment="1">
      <alignment horizontal="right" vertical="center" wrapText="1"/>
    </xf>
    <xf numFmtId="0" fontId="11" fillId="13" borderId="19" xfId="0" applyFont="1" applyFill="1" applyBorder="1"/>
    <xf numFmtId="0" fontId="11" fillId="13" borderId="14" xfId="0" applyFont="1" applyFill="1" applyBorder="1" applyAlignment="1">
      <alignment horizontal="center"/>
    </xf>
    <xf numFmtId="0" fontId="11" fillId="13" borderId="20" xfId="0" applyFont="1" applyFill="1" applyBorder="1" applyAlignment="1">
      <alignment horizontal="center"/>
    </xf>
    <xf numFmtId="2" fontId="11" fillId="13" borderId="21" xfId="0" applyNumberFormat="1" applyFont="1" applyFill="1" applyBorder="1" applyAlignment="1">
      <alignment horizontal="center" vertical="center"/>
    </xf>
    <xf numFmtId="2" fontId="11" fillId="13" borderId="5" xfId="0" applyNumberFormat="1" applyFont="1" applyFill="1" applyBorder="1" applyAlignment="1">
      <alignment horizontal="center" vertical="center"/>
    </xf>
    <xf numFmtId="0" fontId="11" fillId="13" borderId="22" xfId="0" applyFont="1" applyFill="1" applyBorder="1" applyAlignment="1">
      <alignment horizontal="left"/>
    </xf>
    <xf numFmtId="0" fontId="11" fillId="13" borderId="8" xfId="0" applyFont="1" applyFill="1" applyBorder="1" applyAlignment="1">
      <alignment horizontal="center"/>
    </xf>
    <xf numFmtId="0" fontId="11" fillId="13" borderId="23" xfId="0" applyFont="1" applyFill="1" applyBorder="1" applyAlignment="1">
      <alignment horizontal="center"/>
    </xf>
    <xf numFmtId="2" fontId="11" fillId="13" borderId="24" xfId="0" applyNumberFormat="1" applyFont="1" applyFill="1" applyBorder="1" applyAlignment="1">
      <alignment horizontal="center" vertical="center"/>
    </xf>
    <xf numFmtId="0" fontId="11" fillId="13" borderId="22" xfId="0" applyFont="1" applyFill="1" applyBorder="1"/>
    <xf numFmtId="164" fontId="11" fillId="13" borderId="26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114300</xdr:rowOff>
    </xdr:from>
    <xdr:to>
      <xdr:col>2</xdr:col>
      <xdr:colOff>38100</xdr:colOff>
      <xdr:row>4</xdr:row>
      <xdr:rowOff>171450</xdr:rowOff>
    </xdr:to>
    <xdr:pic>
      <xdr:nvPicPr>
        <xdr:cNvPr id="10354" name="Рисунок 1">
          <a:extLst>
            <a:ext uri="{FF2B5EF4-FFF2-40B4-BE49-F238E27FC236}">
              <a16:creationId xmlns:a16="http://schemas.microsoft.com/office/drawing/2014/main" id="{00000000-0008-0000-0000-00007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16573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104775</xdr:rowOff>
    </xdr:from>
    <xdr:to>
      <xdr:col>2</xdr:col>
      <xdr:colOff>0</xdr:colOff>
      <xdr:row>5</xdr:row>
      <xdr:rowOff>57150</xdr:rowOff>
    </xdr:to>
    <xdr:pic>
      <xdr:nvPicPr>
        <xdr:cNvPr id="7297" name="Рисунок 1">
          <a:extLst>
            <a:ext uri="{FF2B5EF4-FFF2-40B4-BE49-F238E27FC236}">
              <a16:creationId xmlns:a16="http://schemas.microsoft.com/office/drawing/2014/main" id="{00000000-0008-0000-0100-00008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4775"/>
          <a:ext cx="20764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142875</xdr:rowOff>
    </xdr:from>
    <xdr:to>
      <xdr:col>0</xdr:col>
      <xdr:colOff>2324100</xdr:colOff>
      <xdr:row>5</xdr:row>
      <xdr:rowOff>228600</xdr:rowOff>
    </xdr:to>
    <xdr:pic>
      <xdr:nvPicPr>
        <xdr:cNvPr id="8396" name="Рисунок 1">
          <a:extLst>
            <a:ext uri="{FF2B5EF4-FFF2-40B4-BE49-F238E27FC236}">
              <a16:creationId xmlns:a16="http://schemas.microsoft.com/office/drawing/2014/main" id="{00000000-0008-0000-0200-0000C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42875"/>
          <a:ext cx="13620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47625</xdr:rowOff>
    </xdr:from>
    <xdr:to>
      <xdr:col>1</xdr:col>
      <xdr:colOff>238125</xdr:colOff>
      <xdr:row>5</xdr:row>
      <xdr:rowOff>238125</xdr:rowOff>
    </xdr:to>
    <xdr:pic>
      <xdr:nvPicPr>
        <xdr:cNvPr id="8397" name="Рисунок 1">
          <a:extLst>
            <a:ext uri="{FF2B5EF4-FFF2-40B4-BE49-F238E27FC236}">
              <a16:creationId xmlns:a16="http://schemas.microsoft.com/office/drawing/2014/main" id="{00000000-0008-0000-0200-0000CD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625"/>
          <a:ext cx="17811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2</xdr:col>
      <xdr:colOff>723900</xdr:colOff>
      <xdr:row>5</xdr:row>
      <xdr:rowOff>342900</xdr:rowOff>
    </xdr:to>
    <xdr:pic>
      <xdr:nvPicPr>
        <xdr:cNvPr id="9344" name="Рисунок 1">
          <a:extLst>
            <a:ext uri="{FF2B5EF4-FFF2-40B4-BE49-F238E27FC236}">
              <a16:creationId xmlns:a16="http://schemas.microsoft.com/office/drawing/2014/main" id="{00000000-0008-0000-0300-00008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20288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2</xdr:col>
      <xdr:colOff>723900</xdr:colOff>
      <xdr:row>5</xdr:row>
      <xdr:rowOff>342900</xdr:rowOff>
    </xdr:to>
    <xdr:pic>
      <xdr:nvPicPr>
        <xdr:cNvPr id="11275" name="Рисунок 1">
          <a:extLst>
            <a:ext uri="{FF2B5EF4-FFF2-40B4-BE49-F238E27FC236}">
              <a16:creationId xmlns:a16="http://schemas.microsoft.com/office/drawing/2014/main" id="{00000000-0008-0000-04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20288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u.rizhenko@rtkpipe.ru" TargetMode="External"/><Relationship Id="rId1" Type="http://schemas.openxmlformats.org/officeDocument/2006/relationships/hyperlink" Target="http://www.rtkpipe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u.rizhenko@rtkpipe.ru" TargetMode="External"/><Relationship Id="rId1" Type="http://schemas.openxmlformats.org/officeDocument/2006/relationships/hyperlink" Target="http://www.rtkpipe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yu.rizhenko@rtkpipe.ru" TargetMode="External"/><Relationship Id="rId1" Type="http://schemas.openxmlformats.org/officeDocument/2006/relationships/hyperlink" Target="http://www.rtkpipe.ru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yu.rizhenko@rtkpipe.ru" TargetMode="External"/><Relationship Id="rId1" Type="http://schemas.openxmlformats.org/officeDocument/2006/relationships/hyperlink" Target="http://www.rtkpipe.ru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yu.rizhenko@rtkpipe.ru" TargetMode="External"/><Relationship Id="rId1" Type="http://schemas.openxmlformats.org/officeDocument/2006/relationships/hyperlink" Target="http://www.rtkpipe.ru/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7520"/>
  </sheetPr>
  <dimension ref="A1:H32"/>
  <sheetViews>
    <sheetView workbookViewId="0">
      <selection activeCell="F30" sqref="F30"/>
    </sheetView>
  </sheetViews>
  <sheetFormatPr defaultRowHeight="18.75" x14ac:dyDescent="0.3"/>
  <cols>
    <col min="1" max="1" width="18.5703125" style="14" customWidth="1"/>
    <col min="2" max="2" width="6.42578125" style="14" customWidth="1"/>
    <col min="3" max="3" width="12.28515625" style="14" customWidth="1"/>
    <col min="4" max="4" width="17.42578125" style="14" customWidth="1"/>
    <col min="5" max="5" width="9.42578125" style="14" hidden="1" customWidth="1"/>
    <col min="6" max="6" width="12.28515625" style="14" customWidth="1"/>
    <col min="7" max="7" width="12.5703125" style="41" customWidth="1"/>
    <col min="8" max="8" width="15.28515625" style="41" customWidth="1"/>
    <col min="9" max="16384" width="9.140625" style="14"/>
  </cols>
  <sheetData>
    <row r="1" spans="1:8" x14ac:dyDescent="0.3">
      <c r="F1" s="22" t="s">
        <v>106</v>
      </c>
      <c r="G1" s="14"/>
    </row>
    <row r="2" spans="1:8" x14ac:dyDescent="0.3">
      <c r="F2" s="23" t="s">
        <v>29</v>
      </c>
      <c r="G2" s="14"/>
    </row>
    <row r="3" spans="1:8" x14ac:dyDescent="0.3">
      <c r="F3" s="23" t="s">
        <v>104</v>
      </c>
      <c r="G3" s="14"/>
    </row>
    <row r="4" spans="1:8" x14ac:dyDescent="0.3">
      <c r="F4" s="42" t="s">
        <v>30</v>
      </c>
      <c r="G4" s="14"/>
    </row>
    <row r="5" spans="1:8" x14ac:dyDescent="0.3">
      <c r="F5" s="10" t="s">
        <v>103</v>
      </c>
      <c r="G5" s="14"/>
    </row>
    <row r="6" spans="1:8" ht="19.5" thickBot="1" x14ac:dyDescent="0.35">
      <c r="D6" s="43" t="s">
        <v>32</v>
      </c>
      <c r="F6" s="67">
        <v>120</v>
      </c>
      <c r="G6" s="68">
        <v>115</v>
      </c>
      <c r="H6" s="68">
        <v>112</v>
      </c>
    </row>
    <row r="7" spans="1:8" s="18" customFormat="1" ht="38.25" thickBot="1" x14ac:dyDescent="0.35">
      <c r="A7" s="146" t="s">
        <v>24</v>
      </c>
      <c r="B7" s="146" t="s">
        <v>25</v>
      </c>
      <c r="C7" s="146" t="s">
        <v>65</v>
      </c>
      <c r="D7" s="146" t="s">
        <v>26</v>
      </c>
      <c r="E7" s="32" t="s">
        <v>27</v>
      </c>
      <c r="F7" s="175" t="s">
        <v>66</v>
      </c>
      <c r="G7" s="172" t="s">
        <v>28</v>
      </c>
      <c r="H7" s="170" t="s">
        <v>67</v>
      </c>
    </row>
    <row r="8" spans="1:8" ht="19.5" thickBot="1" x14ac:dyDescent="0.35">
      <c r="A8" s="224" t="s">
        <v>6</v>
      </c>
      <c r="B8" s="225">
        <v>11</v>
      </c>
      <c r="C8" s="226" t="s">
        <v>0</v>
      </c>
      <c r="D8" s="225">
        <v>0.11600000000000001</v>
      </c>
      <c r="E8" s="227">
        <v>16.408200000000001</v>
      </c>
      <c r="F8" s="228">
        <f t="shared" ref="F8:F30" si="0">D8*115</f>
        <v>13.34</v>
      </c>
      <c r="G8" s="228">
        <f t="shared" ref="G8:G30" si="1">D8*110</f>
        <v>12.76</v>
      </c>
      <c r="H8" s="228">
        <f t="shared" ref="H8:H30" si="2">D8*105</f>
        <v>12.180000000000001</v>
      </c>
    </row>
    <row r="9" spans="1:8" ht="19.5" thickBot="1" x14ac:dyDescent="0.35">
      <c r="A9" s="44" t="s">
        <v>7</v>
      </c>
      <c r="B9" s="45">
        <v>11</v>
      </c>
      <c r="C9" s="46" t="s">
        <v>0</v>
      </c>
      <c r="D9" s="47">
        <v>0.16900000000000001</v>
      </c>
      <c r="E9" s="48">
        <v>23.905050000000003</v>
      </c>
      <c r="F9" s="176">
        <f t="shared" si="0"/>
        <v>19.435000000000002</v>
      </c>
      <c r="G9" s="173">
        <f t="shared" si="1"/>
        <v>18.59</v>
      </c>
      <c r="H9" s="171">
        <f t="shared" si="2"/>
        <v>17.745000000000001</v>
      </c>
    </row>
    <row r="10" spans="1:8" ht="19.5" thickBot="1" x14ac:dyDescent="0.35">
      <c r="A10" s="44" t="s">
        <v>8</v>
      </c>
      <c r="B10" s="45">
        <v>11</v>
      </c>
      <c r="C10" s="46" t="s">
        <v>0</v>
      </c>
      <c r="D10" s="49">
        <v>0.27700000000000002</v>
      </c>
      <c r="E10" s="48">
        <v>39.181650000000005</v>
      </c>
      <c r="F10" s="176">
        <f t="shared" si="0"/>
        <v>31.855000000000004</v>
      </c>
      <c r="G10" s="173">
        <f t="shared" si="1"/>
        <v>30.470000000000002</v>
      </c>
      <c r="H10" s="171">
        <f t="shared" si="2"/>
        <v>29.085000000000001</v>
      </c>
    </row>
    <row r="11" spans="1:8" ht="19.5" thickBot="1" x14ac:dyDescent="0.35">
      <c r="A11" s="44" t="s">
        <v>9</v>
      </c>
      <c r="B11" s="45">
        <v>11</v>
      </c>
      <c r="C11" s="46" t="s">
        <v>0</v>
      </c>
      <c r="D11" s="47">
        <v>0.42699999999999999</v>
      </c>
      <c r="E11" s="48">
        <v>60.399149999999999</v>
      </c>
      <c r="F11" s="176">
        <f t="shared" si="0"/>
        <v>49.104999999999997</v>
      </c>
      <c r="G11" s="173">
        <f t="shared" si="1"/>
        <v>46.97</v>
      </c>
      <c r="H11" s="171">
        <f t="shared" si="2"/>
        <v>44.835000000000001</v>
      </c>
    </row>
    <row r="12" spans="1:8" ht="19.5" thickBot="1" x14ac:dyDescent="0.35">
      <c r="A12" s="44" t="s">
        <v>10</v>
      </c>
      <c r="B12" s="45">
        <v>11</v>
      </c>
      <c r="C12" s="46" t="s">
        <v>0</v>
      </c>
      <c r="D12" s="47">
        <v>0.66300000000000003</v>
      </c>
      <c r="E12" s="48">
        <v>93.781350000000003</v>
      </c>
      <c r="F12" s="176">
        <f t="shared" si="0"/>
        <v>76.245000000000005</v>
      </c>
      <c r="G12" s="173">
        <f t="shared" si="1"/>
        <v>72.930000000000007</v>
      </c>
      <c r="H12" s="171">
        <f t="shared" si="2"/>
        <v>69.615000000000009</v>
      </c>
    </row>
    <row r="13" spans="1:8" ht="19.5" thickBot="1" x14ac:dyDescent="0.35">
      <c r="A13" s="44" t="s">
        <v>11</v>
      </c>
      <c r="B13" s="45">
        <v>11</v>
      </c>
      <c r="C13" s="46" t="s">
        <v>0</v>
      </c>
      <c r="D13" s="49">
        <v>1.05</v>
      </c>
      <c r="E13" s="48">
        <v>148.52250000000001</v>
      </c>
      <c r="F13" s="176">
        <f t="shared" si="0"/>
        <v>120.75</v>
      </c>
      <c r="G13" s="173">
        <f t="shared" si="1"/>
        <v>115.5</v>
      </c>
      <c r="H13" s="171">
        <f t="shared" si="2"/>
        <v>110.25</v>
      </c>
    </row>
    <row r="14" spans="1:8" ht="19.5" thickBot="1" x14ac:dyDescent="0.35">
      <c r="A14" s="229" t="s">
        <v>1</v>
      </c>
      <c r="B14" s="230">
        <v>13.6</v>
      </c>
      <c r="C14" s="231" t="s">
        <v>0</v>
      </c>
      <c r="D14" s="230">
        <v>0.14799999999999999</v>
      </c>
      <c r="E14" s="232">
        <v>20.9346</v>
      </c>
      <c r="F14" s="228">
        <f t="shared" si="0"/>
        <v>17.02</v>
      </c>
      <c r="G14" s="228">
        <f t="shared" si="1"/>
        <v>16.279999999999998</v>
      </c>
      <c r="H14" s="228">
        <f t="shared" si="2"/>
        <v>15.54</v>
      </c>
    </row>
    <row r="15" spans="1:8" ht="19.5" thickBot="1" x14ac:dyDescent="0.35">
      <c r="A15" s="53" t="s">
        <v>2</v>
      </c>
      <c r="B15" s="45">
        <v>13.6</v>
      </c>
      <c r="C15" s="46" t="s">
        <v>0</v>
      </c>
      <c r="D15" s="54">
        <v>0.22900000000000001</v>
      </c>
      <c r="E15" s="48">
        <v>32.392049999999998</v>
      </c>
      <c r="F15" s="176">
        <f t="shared" si="0"/>
        <v>26.335000000000001</v>
      </c>
      <c r="G15" s="173">
        <f t="shared" si="1"/>
        <v>25.19</v>
      </c>
      <c r="H15" s="171">
        <f t="shared" si="2"/>
        <v>24.045000000000002</v>
      </c>
    </row>
    <row r="16" spans="1:8" ht="19.5" thickBot="1" x14ac:dyDescent="0.35">
      <c r="A16" s="44" t="s">
        <v>3</v>
      </c>
      <c r="B16" s="45">
        <v>13.6</v>
      </c>
      <c r="C16" s="46" t="s">
        <v>0</v>
      </c>
      <c r="D16" s="47">
        <v>0.35299999999999998</v>
      </c>
      <c r="E16" s="48">
        <v>49.93184999999999</v>
      </c>
      <c r="F16" s="176">
        <f t="shared" si="0"/>
        <v>40.594999999999999</v>
      </c>
      <c r="G16" s="173">
        <f t="shared" si="1"/>
        <v>38.83</v>
      </c>
      <c r="H16" s="171">
        <f t="shared" si="2"/>
        <v>37.064999999999998</v>
      </c>
    </row>
    <row r="17" spans="1:8" ht="19.5" thickBot="1" x14ac:dyDescent="0.35">
      <c r="A17" s="44" t="s">
        <v>4</v>
      </c>
      <c r="B17" s="45">
        <v>13.6</v>
      </c>
      <c r="C17" s="46" t="s">
        <v>0</v>
      </c>
      <c r="D17" s="47">
        <v>0.54500000000000004</v>
      </c>
      <c r="E17" s="48">
        <v>77.090250000000012</v>
      </c>
      <c r="F17" s="176">
        <f t="shared" si="0"/>
        <v>62.675000000000004</v>
      </c>
      <c r="G17" s="173">
        <f t="shared" si="1"/>
        <v>59.95</v>
      </c>
      <c r="H17" s="171">
        <f t="shared" si="2"/>
        <v>57.225000000000001</v>
      </c>
    </row>
    <row r="18" spans="1:8" ht="19.5" thickBot="1" x14ac:dyDescent="0.35">
      <c r="A18" s="44" t="s">
        <v>5</v>
      </c>
      <c r="B18" s="45">
        <v>13.6</v>
      </c>
      <c r="C18" s="46" t="s">
        <v>0</v>
      </c>
      <c r="D18" s="55">
        <v>0.86899999999999999</v>
      </c>
      <c r="E18" s="48">
        <v>122.92004999999999</v>
      </c>
      <c r="F18" s="176">
        <f t="shared" si="0"/>
        <v>99.935000000000002</v>
      </c>
      <c r="G18" s="173">
        <f t="shared" si="1"/>
        <v>95.59</v>
      </c>
      <c r="H18" s="171">
        <f t="shared" si="2"/>
        <v>91.245000000000005</v>
      </c>
    </row>
    <row r="19" spans="1:8" ht="19.5" thickBot="1" x14ac:dyDescent="0.35">
      <c r="A19" s="233" t="s">
        <v>12</v>
      </c>
      <c r="B19" s="230">
        <v>17</v>
      </c>
      <c r="C19" s="231" t="s">
        <v>0</v>
      </c>
      <c r="D19" s="234">
        <v>0.193</v>
      </c>
      <c r="E19" s="232">
        <v>27.299849999999999</v>
      </c>
      <c r="F19" s="228">
        <f t="shared" si="0"/>
        <v>22.195</v>
      </c>
      <c r="G19" s="228">
        <f t="shared" si="1"/>
        <v>21.23</v>
      </c>
      <c r="H19" s="228">
        <f t="shared" si="2"/>
        <v>20.265000000000001</v>
      </c>
    </row>
    <row r="20" spans="1:8" ht="19.5" thickBot="1" x14ac:dyDescent="0.35">
      <c r="A20" s="44" t="s">
        <v>13</v>
      </c>
      <c r="B20" s="45">
        <v>17</v>
      </c>
      <c r="C20" s="46" t="s">
        <v>0</v>
      </c>
      <c r="D20" s="58">
        <v>0.29199999999999998</v>
      </c>
      <c r="E20" s="48">
        <v>41.303399999999996</v>
      </c>
      <c r="F20" s="176">
        <f t="shared" si="0"/>
        <v>33.58</v>
      </c>
      <c r="G20" s="173">
        <f t="shared" si="1"/>
        <v>32.119999999999997</v>
      </c>
      <c r="H20" s="171">
        <f t="shared" si="2"/>
        <v>30.659999999999997</v>
      </c>
    </row>
    <row r="21" spans="1:8" ht="19.5" thickBot="1" x14ac:dyDescent="0.35">
      <c r="A21" s="44" t="s">
        <v>14</v>
      </c>
      <c r="B21" s="45">
        <v>17</v>
      </c>
      <c r="C21" s="46" t="s">
        <v>0</v>
      </c>
      <c r="D21" s="58">
        <v>0.44900000000000001</v>
      </c>
      <c r="E21" s="48">
        <v>63.511049999999997</v>
      </c>
      <c r="F21" s="176">
        <f t="shared" si="0"/>
        <v>51.634999999999998</v>
      </c>
      <c r="G21" s="173">
        <f t="shared" si="1"/>
        <v>49.39</v>
      </c>
      <c r="H21" s="171">
        <f t="shared" si="2"/>
        <v>47.145000000000003</v>
      </c>
    </row>
    <row r="22" spans="1:8" ht="19.5" thickBot="1" x14ac:dyDescent="0.35">
      <c r="A22" s="44" t="s">
        <v>15</v>
      </c>
      <c r="B22" s="45">
        <v>17</v>
      </c>
      <c r="C22" s="46" t="s">
        <v>0</v>
      </c>
      <c r="D22" s="59">
        <v>0.71499999999999997</v>
      </c>
      <c r="E22" s="48">
        <v>101.13674999999998</v>
      </c>
      <c r="F22" s="176">
        <f t="shared" si="0"/>
        <v>82.224999999999994</v>
      </c>
      <c r="G22" s="173">
        <f t="shared" si="1"/>
        <v>78.649999999999991</v>
      </c>
      <c r="H22" s="171">
        <f t="shared" si="2"/>
        <v>75.075000000000003</v>
      </c>
    </row>
    <row r="23" spans="1:8" ht="19.5" thickBot="1" x14ac:dyDescent="0.35">
      <c r="A23" s="56" t="s">
        <v>16</v>
      </c>
      <c r="B23" s="50">
        <v>17.600000000000001</v>
      </c>
      <c r="C23" s="51" t="s">
        <v>0</v>
      </c>
      <c r="D23" s="57">
        <v>0.28100000000000003</v>
      </c>
      <c r="E23" s="52">
        <v>39.747450000000001</v>
      </c>
      <c r="F23" s="176">
        <f t="shared" si="0"/>
        <v>32.315000000000005</v>
      </c>
      <c r="G23" s="173">
        <f t="shared" si="1"/>
        <v>30.910000000000004</v>
      </c>
      <c r="H23" s="171">
        <f t="shared" si="2"/>
        <v>29.505000000000003</v>
      </c>
    </row>
    <row r="24" spans="1:8" ht="19.5" thickBot="1" x14ac:dyDescent="0.35">
      <c r="A24" s="44" t="s">
        <v>17</v>
      </c>
      <c r="B24" s="45">
        <v>17.600000000000001</v>
      </c>
      <c r="C24" s="46" t="s">
        <v>0</v>
      </c>
      <c r="D24" s="58">
        <v>0.436</v>
      </c>
      <c r="E24" s="48">
        <v>61.672199999999997</v>
      </c>
      <c r="F24" s="176">
        <f t="shared" si="0"/>
        <v>50.14</v>
      </c>
      <c r="G24" s="173">
        <f t="shared" si="1"/>
        <v>47.96</v>
      </c>
      <c r="H24" s="171">
        <f t="shared" si="2"/>
        <v>45.78</v>
      </c>
    </row>
    <row r="25" spans="1:8" ht="19.5" thickBot="1" x14ac:dyDescent="0.35">
      <c r="A25" s="44" t="s">
        <v>18</v>
      </c>
      <c r="B25" s="45">
        <v>17.600000000000001</v>
      </c>
      <c r="C25" s="46" t="s">
        <v>0</v>
      </c>
      <c r="D25" s="59">
        <v>0.68200000000000005</v>
      </c>
      <c r="E25" s="48">
        <v>96.468900000000005</v>
      </c>
      <c r="F25" s="176">
        <f t="shared" si="0"/>
        <v>78.430000000000007</v>
      </c>
      <c r="G25" s="173">
        <f t="shared" si="1"/>
        <v>75.02000000000001</v>
      </c>
      <c r="H25" s="171">
        <f t="shared" si="2"/>
        <v>71.61</v>
      </c>
    </row>
    <row r="26" spans="1:8" ht="19.5" thickBot="1" x14ac:dyDescent="0.35">
      <c r="A26" s="56" t="s">
        <v>19</v>
      </c>
      <c r="B26" s="50">
        <v>21</v>
      </c>
      <c r="C26" s="51" t="s">
        <v>0</v>
      </c>
      <c r="D26" s="57">
        <v>0.24399999999999999</v>
      </c>
      <c r="E26" s="52">
        <v>34.513799999999996</v>
      </c>
      <c r="F26" s="176">
        <f t="shared" si="0"/>
        <v>28.06</v>
      </c>
      <c r="G26" s="173">
        <f t="shared" si="1"/>
        <v>26.84</v>
      </c>
      <c r="H26" s="171">
        <f t="shared" si="2"/>
        <v>25.62</v>
      </c>
    </row>
    <row r="27" spans="1:8" ht="19.5" thickBot="1" x14ac:dyDescent="0.35">
      <c r="A27" s="44" t="s">
        <v>20</v>
      </c>
      <c r="B27" s="45">
        <v>21</v>
      </c>
      <c r="C27" s="46" t="s">
        <v>0</v>
      </c>
      <c r="D27" s="58">
        <v>0.36899999999999999</v>
      </c>
      <c r="E27" s="48">
        <v>52.195049999999995</v>
      </c>
      <c r="F27" s="176">
        <f t="shared" si="0"/>
        <v>42.435000000000002</v>
      </c>
      <c r="G27" s="173">
        <f t="shared" si="1"/>
        <v>40.589999999999996</v>
      </c>
      <c r="H27" s="171">
        <f t="shared" si="2"/>
        <v>38.744999999999997</v>
      </c>
    </row>
    <row r="28" spans="1:8" ht="19.5" thickBot="1" x14ac:dyDescent="0.35">
      <c r="A28" s="44" t="s">
        <v>21</v>
      </c>
      <c r="B28" s="45">
        <v>21</v>
      </c>
      <c r="C28" s="46" t="s">
        <v>0</v>
      </c>
      <c r="D28" s="59">
        <v>0.57299999999999995</v>
      </c>
      <c r="E28" s="48">
        <v>81.050849999999997</v>
      </c>
      <c r="F28" s="176">
        <f t="shared" si="0"/>
        <v>65.894999999999996</v>
      </c>
      <c r="G28" s="173">
        <f t="shared" si="1"/>
        <v>63.029999999999994</v>
      </c>
      <c r="H28" s="171">
        <f t="shared" si="2"/>
        <v>60.164999999999992</v>
      </c>
    </row>
    <row r="29" spans="1:8" ht="19.5" thickBot="1" x14ac:dyDescent="0.35">
      <c r="A29" s="56" t="s">
        <v>22</v>
      </c>
      <c r="B29" s="50">
        <v>26</v>
      </c>
      <c r="C29" s="51" t="s">
        <v>0</v>
      </c>
      <c r="D29" s="60">
        <v>0.308</v>
      </c>
      <c r="E29" s="61">
        <v>43.566599999999994</v>
      </c>
      <c r="F29" s="176">
        <f t="shared" si="0"/>
        <v>35.42</v>
      </c>
      <c r="G29" s="173">
        <f t="shared" si="1"/>
        <v>33.880000000000003</v>
      </c>
      <c r="H29" s="171">
        <f t="shared" si="2"/>
        <v>32.339999999999996</v>
      </c>
    </row>
    <row r="30" spans="1:8" ht="19.5" thickBot="1" x14ac:dyDescent="0.35">
      <c r="A30" s="62" t="s">
        <v>23</v>
      </c>
      <c r="B30" s="63">
        <v>26</v>
      </c>
      <c r="C30" s="64" t="s">
        <v>0</v>
      </c>
      <c r="D30" s="59">
        <v>0.48799999999999999</v>
      </c>
      <c r="E30" s="65">
        <v>69.027599999999993</v>
      </c>
      <c r="F30" s="176">
        <f t="shared" si="0"/>
        <v>56.12</v>
      </c>
      <c r="G30" s="173">
        <f t="shared" si="1"/>
        <v>53.68</v>
      </c>
      <c r="H30" s="171">
        <f t="shared" si="2"/>
        <v>51.24</v>
      </c>
    </row>
    <row r="32" spans="1:8" x14ac:dyDescent="0.3">
      <c r="C32" s="66"/>
    </row>
  </sheetData>
  <hyperlinks>
    <hyperlink ref="F4" r:id="rId1" display="http://www.rtkpipe.ru/"/>
    <hyperlink ref="F5" r:id="rId2"/>
  </hyperlinks>
  <pageMargins left="0.25" right="0.25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"/>
  <sheetViews>
    <sheetView workbookViewId="0">
      <pane ySplit="8" topLeftCell="A11" activePane="bottomLeft" state="frozen"/>
      <selection pane="bottomLeft" activeCell="G5" sqref="G5"/>
    </sheetView>
  </sheetViews>
  <sheetFormatPr defaultColWidth="21.42578125" defaultRowHeight="18.75" x14ac:dyDescent="0.3"/>
  <cols>
    <col min="1" max="1" width="5.140625" style="21" bestFit="1" customWidth="1"/>
    <col min="2" max="2" width="24.28515625" style="21" bestFit="1" customWidth="1"/>
    <col min="3" max="3" width="6.85546875" style="21" bestFit="1" customWidth="1"/>
    <col min="4" max="4" width="12.140625" style="21" customWidth="1"/>
    <col min="5" max="6" width="11.42578125" style="21" bestFit="1" customWidth="1"/>
    <col min="7" max="7" width="12.42578125" style="21" customWidth="1"/>
    <col min="8" max="8" width="14.5703125" style="21" customWidth="1"/>
    <col min="9" max="9" width="9.140625" style="21" customWidth="1"/>
    <col min="10" max="11" width="21.42578125" style="21" customWidth="1"/>
    <col min="12" max="16384" width="21.42578125" style="21"/>
  </cols>
  <sheetData>
    <row r="1" spans="1:10" ht="28.5" customHeight="1" x14ac:dyDescent="0.3">
      <c r="G1" s="22" t="s">
        <v>105</v>
      </c>
    </row>
    <row r="2" spans="1:10" x14ac:dyDescent="0.3">
      <c r="G2" s="23" t="s">
        <v>29</v>
      </c>
    </row>
    <row r="3" spans="1:10" x14ac:dyDescent="0.3">
      <c r="D3" s="24" t="s">
        <v>33</v>
      </c>
      <c r="G3" s="23" t="s">
        <v>104</v>
      </c>
    </row>
    <row r="4" spans="1:10" x14ac:dyDescent="0.3">
      <c r="F4" s="25" t="s">
        <v>31</v>
      </c>
      <c r="G4" s="26" t="s">
        <v>30</v>
      </c>
    </row>
    <row r="5" spans="1:10" x14ac:dyDescent="0.3">
      <c r="D5" s="27" t="s">
        <v>34</v>
      </c>
      <c r="G5" s="10" t="s">
        <v>103</v>
      </c>
      <c r="H5" s="14"/>
      <c r="I5" s="14"/>
      <c r="J5" s="41"/>
    </row>
    <row r="6" spans="1:10" ht="19.5" thickBot="1" x14ac:dyDescent="0.35">
      <c r="A6" s="28"/>
      <c r="B6" s="28"/>
      <c r="E6" s="69">
        <v>110</v>
      </c>
      <c r="F6" s="69">
        <v>106</v>
      </c>
      <c r="G6" s="69">
        <v>104</v>
      </c>
      <c r="H6" s="69">
        <v>102</v>
      </c>
    </row>
    <row r="7" spans="1:10" s="35" customFormat="1" ht="38.25" thickBot="1" x14ac:dyDescent="0.35">
      <c r="A7" s="29" t="s">
        <v>35</v>
      </c>
      <c r="B7" s="30" t="s">
        <v>24</v>
      </c>
      <c r="C7" s="30" t="s">
        <v>25</v>
      </c>
      <c r="D7" s="30" t="s">
        <v>26</v>
      </c>
      <c r="E7" s="31" t="s">
        <v>96</v>
      </c>
      <c r="F7" s="32" t="s">
        <v>28</v>
      </c>
      <c r="G7" s="33" t="s">
        <v>97</v>
      </c>
      <c r="H7" s="34" t="s">
        <v>98</v>
      </c>
    </row>
    <row r="8" spans="1:10" x14ac:dyDescent="0.3">
      <c r="A8" s="177">
        <v>1</v>
      </c>
      <c r="B8" s="182" t="s">
        <v>36</v>
      </c>
      <c r="C8" s="180">
        <v>11</v>
      </c>
      <c r="D8" s="151">
        <v>0.107</v>
      </c>
      <c r="E8" s="187">
        <f>110*D8</f>
        <v>11.77</v>
      </c>
      <c r="F8" s="189">
        <f>106*D8</f>
        <v>11.342000000000001</v>
      </c>
      <c r="G8" s="192">
        <f>104*D8</f>
        <v>11.128</v>
      </c>
      <c r="H8" s="152">
        <f>102*D8</f>
        <v>10.914</v>
      </c>
    </row>
    <row r="9" spans="1:10" x14ac:dyDescent="0.3">
      <c r="A9" s="178">
        <v>2</v>
      </c>
      <c r="B9" s="183" t="s">
        <v>37</v>
      </c>
      <c r="C9" s="185">
        <v>11</v>
      </c>
      <c r="D9" s="37">
        <v>0.16400000000000001</v>
      </c>
      <c r="E9" s="188">
        <f t="shared" ref="E9:E19" si="0">110*D9</f>
        <v>18.04</v>
      </c>
      <c r="F9" s="190">
        <f t="shared" ref="F9:F19" si="1">106*D9</f>
        <v>17.384</v>
      </c>
      <c r="G9" s="193">
        <f t="shared" ref="G9:G19" si="2">104*D9</f>
        <v>17.056000000000001</v>
      </c>
      <c r="H9" s="154">
        <f t="shared" ref="H9:H19" si="3">102*D9</f>
        <v>16.728000000000002</v>
      </c>
    </row>
    <row r="10" spans="1:10" x14ac:dyDescent="0.3">
      <c r="A10" s="178">
        <v>3</v>
      </c>
      <c r="B10" s="183" t="s">
        <v>38</v>
      </c>
      <c r="C10" s="185">
        <v>11</v>
      </c>
      <c r="D10" s="37">
        <v>0.26100000000000001</v>
      </c>
      <c r="E10" s="188">
        <f t="shared" si="0"/>
        <v>28.71</v>
      </c>
      <c r="F10" s="190">
        <f t="shared" si="1"/>
        <v>27.666</v>
      </c>
      <c r="G10" s="193">
        <f t="shared" si="2"/>
        <v>27.144000000000002</v>
      </c>
      <c r="H10" s="154">
        <f t="shared" si="3"/>
        <v>26.622</v>
      </c>
    </row>
    <row r="11" spans="1:10" x14ac:dyDescent="0.3">
      <c r="A11" s="178">
        <v>4</v>
      </c>
      <c r="B11" s="183" t="s">
        <v>39</v>
      </c>
      <c r="C11" s="185">
        <v>11</v>
      </c>
      <c r="D11" s="37">
        <v>0.41199999999999998</v>
      </c>
      <c r="E11" s="188">
        <f t="shared" si="0"/>
        <v>45.32</v>
      </c>
      <c r="F11" s="190">
        <f t="shared" si="1"/>
        <v>43.671999999999997</v>
      </c>
      <c r="G11" s="193">
        <f t="shared" si="2"/>
        <v>42.847999999999999</v>
      </c>
      <c r="H11" s="154">
        <f t="shared" si="3"/>
        <v>42.024000000000001</v>
      </c>
    </row>
    <row r="12" spans="1:10" x14ac:dyDescent="0.3">
      <c r="A12" s="178">
        <v>5</v>
      </c>
      <c r="B12" s="183" t="s">
        <v>40</v>
      </c>
      <c r="C12" s="185">
        <v>11</v>
      </c>
      <c r="D12" s="37">
        <v>0.63800000000000001</v>
      </c>
      <c r="E12" s="188">
        <f t="shared" si="0"/>
        <v>70.180000000000007</v>
      </c>
      <c r="F12" s="190">
        <f t="shared" si="1"/>
        <v>67.628</v>
      </c>
      <c r="G12" s="193">
        <f t="shared" si="2"/>
        <v>66.352000000000004</v>
      </c>
      <c r="H12" s="154">
        <f t="shared" si="3"/>
        <v>65.076000000000008</v>
      </c>
    </row>
    <row r="13" spans="1:10" ht="19.5" thickBot="1" x14ac:dyDescent="0.35">
      <c r="A13" s="195">
        <v>6</v>
      </c>
      <c r="B13" s="196" t="s">
        <v>41</v>
      </c>
      <c r="C13" s="197">
        <v>11</v>
      </c>
      <c r="D13" s="38">
        <v>1.01</v>
      </c>
      <c r="E13" s="198">
        <f t="shared" si="0"/>
        <v>111.1</v>
      </c>
      <c r="F13" s="199">
        <f t="shared" si="1"/>
        <v>107.06</v>
      </c>
      <c r="G13" s="200">
        <f t="shared" si="2"/>
        <v>105.04</v>
      </c>
      <c r="H13" s="201">
        <f t="shared" si="3"/>
        <v>103.02</v>
      </c>
    </row>
    <row r="14" spans="1:10" x14ac:dyDescent="0.3">
      <c r="A14" s="194">
        <v>10</v>
      </c>
      <c r="B14" s="202" t="s">
        <v>42</v>
      </c>
      <c r="C14" s="203">
        <v>6</v>
      </c>
      <c r="D14" s="204">
        <v>0.17199999999999999</v>
      </c>
      <c r="E14" s="205">
        <f t="shared" si="0"/>
        <v>18.919999999999998</v>
      </c>
      <c r="F14" s="206">
        <f t="shared" si="1"/>
        <v>18.231999999999999</v>
      </c>
      <c r="G14" s="207">
        <f t="shared" si="2"/>
        <v>17.887999999999998</v>
      </c>
      <c r="H14" s="208">
        <f t="shared" si="3"/>
        <v>17.543999999999997</v>
      </c>
    </row>
    <row r="15" spans="1:10" x14ac:dyDescent="0.3">
      <c r="A15" s="178">
        <v>11</v>
      </c>
      <c r="B15" s="183" t="s">
        <v>43</v>
      </c>
      <c r="C15" s="185">
        <v>6</v>
      </c>
      <c r="D15" s="37">
        <v>0.26600000000000001</v>
      </c>
      <c r="E15" s="188">
        <f t="shared" si="0"/>
        <v>29.26</v>
      </c>
      <c r="F15" s="190">
        <f t="shared" si="1"/>
        <v>28.196000000000002</v>
      </c>
      <c r="G15" s="193">
        <f t="shared" si="2"/>
        <v>27.664000000000001</v>
      </c>
      <c r="H15" s="154">
        <f t="shared" si="3"/>
        <v>27.132000000000001</v>
      </c>
    </row>
    <row r="16" spans="1:10" x14ac:dyDescent="0.3">
      <c r="A16" s="178">
        <v>12</v>
      </c>
      <c r="B16" s="183" t="s">
        <v>44</v>
      </c>
      <c r="C16" s="185">
        <v>6</v>
      </c>
      <c r="D16" s="37">
        <v>0.434</v>
      </c>
      <c r="E16" s="188">
        <f t="shared" si="0"/>
        <v>47.74</v>
      </c>
      <c r="F16" s="190">
        <f t="shared" si="1"/>
        <v>46.003999999999998</v>
      </c>
      <c r="G16" s="193">
        <f t="shared" si="2"/>
        <v>45.136000000000003</v>
      </c>
      <c r="H16" s="154">
        <f t="shared" si="3"/>
        <v>44.268000000000001</v>
      </c>
    </row>
    <row r="17" spans="1:8" x14ac:dyDescent="0.3">
      <c r="A17" s="178">
        <v>13</v>
      </c>
      <c r="B17" s="183" t="s">
        <v>45</v>
      </c>
      <c r="C17" s="185">
        <v>6</v>
      </c>
      <c r="D17" s="37">
        <v>0.67100000000000004</v>
      </c>
      <c r="E17" s="188">
        <f t="shared" si="0"/>
        <v>73.81</v>
      </c>
      <c r="F17" s="190">
        <f t="shared" si="1"/>
        <v>71.126000000000005</v>
      </c>
      <c r="G17" s="193">
        <f t="shared" si="2"/>
        <v>69.784000000000006</v>
      </c>
      <c r="H17" s="154">
        <f t="shared" si="3"/>
        <v>68.442000000000007</v>
      </c>
    </row>
    <row r="18" spans="1:8" x14ac:dyDescent="0.3">
      <c r="A18" s="178">
        <v>14</v>
      </c>
      <c r="B18" s="183" t="s">
        <v>46</v>
      </c>
      <c r="C18" s="185">
        <v>6</v>
      </c>
      <c r="D18" s="186">
        <v>1.04</v>
      </c>
      <c r="E18" s="188">
        <f t="shared" si="0"/>
        <v>114.4</v>
      </c>
      <c r="F18" s="190">
        <f t="shared" si="1"/>
        <v>110.24000000000001</v>
      </c>
      <c r="G18" s="193">
        <f t="shared" si="2"/>
        <v>108.16</v>
      </c>
      <c r="H18" s="154">
        <f t="shared" si="3"/>
        <v>106.08</v>
      </c>
    </row>
    <row r="19" spans="1:8" ht="19.5" thickBot="1" x14ac:dyDescent="0.35">
      <c r="A19" s="179">
        <v>15</v>
      </c>
      <c r="B19" s="184" t="s">
        <v>47</v>
      </c>
      <c r="C19" s="181">
        <v>6</v>
      </c>
      <c r="D19" s="153">
        <v>1.65</v>
      </c>
      <c r="E19" s="209">
        <f t="shared" si="0"/>
        <v>181.5</v>
      </c>
      <c r="F19" s="191">
        <f t="shared" si="1"/>
        <v>174.89999999999998</v>
      </c>
      <c r="G19" s="210">
        <f t="shared" si="2"/>
        <v>171.6</v>
      </c>
      <c r="H19" s="155">
        <f t="shared" si="3"/>
        <v>168.29999999999998</v>
      </c>
    </row>
    <row r="20" spans="1:8" x14ac:dyDescent="0.3">
      <c r="A20" s="28"/>
      <c r="B20" s="28"/>
      <c r="C20" s="27"/>
      <c r="D20" s="36"/>
      <c r="E20" s="28"/>
      <c r="F20" s="28"/>
      <c r="G20" s="28"/>
      <c r="H20" s="28"/>
    </row>
  </sheetData>
  <hyperlinks>
    <hyperlink ref="G4" r:id="rId1" display="http://www.rtkpipe.ru/"/>
    <hyperlink ref="G5" r:id="rId2"/>
  </hyperlinks>
  <pageMargins left="0.7" right="0.7" top="0.75" bottom="0.75" header="0.3" footer="0.3"/>
  <pageSetup paperSize="9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21"/>
  <sheetViews>
    <sheetView workbookViewId="0">
      <pane ySplit="9" topLeftCell="A10" activePane="bottomLeft" state="frozen"/>
      <selection pane="bottomLeft" activeCell="E1" sqref="E1"/>
    </sheetView>
  </sheetViews>
  <sheetFormatPr defaultRowHeight="15" x14ac:dyDescent="0.25"/>
  <cols>
    <col min="1" max="1" width="25.5703125" style="1" bestFit="1" customWidth="1"/>
    <col min="2" max="2" width="8.7109375" style="1" customWidth="1"/>
    <col min="3" max="3" width="9" style="1" customWidth="1"/>
    <col min="4" max="4" width="11.28515625" style="1" customWidth="1"/>
    <col min="5" max="5" width="13.7109375" style="1" customWidth="1"/>
    <col min="6" max="6" width="10.85546875" style="1" customWidth="1"/>
    <col min="7" max="7" width="11" style="1" customWidth="1"/>
    <col min="8" max="16384" width="9.140625" style="1"/>
  </cols>
  <sheetData>
    <row r="1" spans="1:8" ht="16.5" x14ac:dyDescent="0.25">
      <c r="E1" s="2" t="s">
        <v>105</v>
      </c>
    </row>
    <row r="2" spans="1:8" x14ac:dyDescent="0.25">
      <c r="E2" s="3" t="s">
        <v>29</v>
      </c>
    </row>
    <row r="3" spans="1:8" ht="15.75" x14ac:dyDescent="0.25">
      <c r="E3" s="4" t="s">
        <v>104</v>
      </c>
    </row>
    <row r="4" spans="1:8" ht="15.75" x14ac:dyDescent="0.25">
      <c r="E4" s="4"/>
    </row>
    <row r="5" spans="1:8" x14ac:dyDescent="0.25">
      <c r="E5" s="5" t="s">
        <v>30</v>
      </c>
    </row>
    <row r="6" spans="1:8" ht="21" x14ac:dyDescent="0.3">
      <c r="C6" s="136" t="s">
        <v>33</v>
      </c>
      <c r="D6" s="6" t="s">
        <v>31</v>
      </c>
      <c r="E6" s="10" t="s">
        <v>103</v>
      </c>
      <c r="F6" s="14"/>
      <c r="G6" s="14"/>
      <c r="H6" s="41"/>
    </row>
    <row r="7" spans="1:8" ht="21" x14ac:dyDescent="0.35">
      <c r="A7" s="7"/>
      <c r="B7" s="8" t="s">
        <v>48</v>
      </c>
      <c r="C7" s="9"/>
      <c r="D7" s="7"/>
      <c r="E7" s="7"/>
      <c r="F7" s="7"/>
      <c r="G7" s="7"/>
    </row>
    <row r="8" spans="1:8" ht="15.75" thickBot="1" x14ac:dyDescent="0.3">
      <c r="E8" s="40"/>
      <c r="F8" s="40"/>
      <c r="G8" s="40"/>
    </row>
    <row r="9" spans="1:8" s="21" customFormat="1" ht="57" thickBot="1" x14ac:dyDescent="0.35">
      <c r="A9" s="100" t="s">
        <v>24</v>
      </c>
      <c r="B9" s="101" t="s">
        <v>25</v>
      </c>
      <c r="C9" s="102" t="s">
        <v>26</v>
      </c>
      <c r="D9" s="103" t="s">
        <v>49</v>
      </c>
      <c r="E9" s="104" t="s">
        <v>50</v>
      </c>
      <c r="F9" s="105" t="s">
        <v>95</v>
      </c>
      <c r="G9" s="106" t="s">
        <v>94</v>
      </c>
    </row>
    <row r="10" spans="1:8" s="21" customFormat="1" ht="18.75" x14ac:dyDescent="0.3">
      <c r="A10" s="107" t="s">
        <v>51</v>
      </c>
      <c r="B10" s="108">
        <v>7.4</v>
      </c>
      <c r="C10" s="109">
        <v>0.155</v>
      </c>
      <c r="D10" s="110">
        <v>117</v>
      </c>
      <c r="E10" s="111">
        <f>G10*1.06</f>
        <v>19.223100000000002</v>
      </c>
      <c r="F10" s="112">
        <f>G10*1.03</f>
        <v>18.679050000000004</v>
      </c>
      <c r="G10" s="113">
        <f>D10*C10</f>
        <v>18.135000000000002</v>
      </c>
    </row>
    <row r="11" spans="1:8" s="21" customFormat="1" ht="18.75" x14ac:dyDescent="0.3">
      <c r="A11" s="114" t="s">
        <v>52</v>
      </c>
      <c r="B11" s="115">
        <v>7.4</v>
      </c>
      <c r="C11" s="116">
        <v>0.23</v>
      </c>
      <c r="D11" s="117">
        <v>117</v>
      </c>
      <c r="E11" s="118">
        <f t="shared" ref="E11:E21" si="0">G11*1.06</f>
        <v>28.524600000000003</v>
      </c>
      <c r="F11" s="119">
        <f t="shared" ref="F11:F21" si="1">G11*1.03</f>
        <v>27.717300000000002</v>
      </c>
      <c r="G11" s="120">
        <f t="shared" ref="G11:G21" si="2">D11*C11</f>
        <v>26.91</v>
      </c>
    </row>
    <row r="12" spans="1:8" s="21" customFormat="1" ht="18.75" x14ac:dyDescent="0.3">
      <c r="A12" s="114" t="s">
        <v>53</v>
      </c>
      <c r="B12" s="115">
        <v>7.4</v>
      </c>
      <c r="C12" s="116">
        <v>0.38</v>
      </c>
      <c r="D12" s="121">
        <v>119</v>
      </c>
      <c r="E12" s="118">
        <f t="shared" si="0"/>
        <v>47.933199999999999</v>
      </c>
      <c r="F12" s="119">
        <f t="shared" si="1"/>
        <v>46.576599999999999</v>
      </c>
      <c r="G12" s="120">
        <f t="shared" si="2"/>
        <v>45.22</v>
      </c>
    </row>
    <row r="13" spans="1:8" s="21" customFormat="1" ht="18.75" x14ac:dyDescent="0.3">
      <c r="A13" s="114" t="s">
        <v>54</v>
      </c>
      <c r="B13" s="115">
        <v>7.4</v>
      </c>
      <c r="C13" s="116">
        <v>0.60699999999999998</v>
      </c>
      <c r="D13" s="117">
        <v>119</v>
      </c>
      <c r="E13" s="118">
        <f t="shared" si="0"/>
        <v>76.566980000000015</v>
      </c>
      <c r="F13" s="119">
        <f t="shared" si="1"/>
        <v>74.399990000000003</v>
      </c>
      <c r="G13" s="120">
        <f t="shared" si="2"/>
        <v>72.233000000000004</v>
      </c>
    </row>
    <row r="14" spans="1:8" s="21" customFormat="1" ht="18.75" x14ac:dyDescent="0.3">
      <c r="A14" s="114" t="s">
        <v>55</v>
      </c>
      <c r="B14" s="115">
        <v>7.4</v>
      </c>
      <c r="C14" s="116">
        <v>0.91</v>
      </c>
      <c r="D14" s="117">
        <v>121</v>
      </c>
      <c r="E14" s="118">
        <f t="shared" si="0"/>
        <v>116.7166</v>
      </c>
      <c r="F14" s="119">
        <f t="shared" si="1"/>
        <v>113.41330000000001</v>
      </c>
      <c r="G14" s="120">
        <f t="shared" si="2"/>
        <v>110.11</v>
      </c>
    </row>
    <row r="15" spans="1:8" s="21" customFormat="1" ht="19.5" thickBot="1" x14ac:dyDescent="0.35">
      <c r="A15" s="114" t="s">
        <v>56</v>
      </c>
      <c r="B15" s="115">
        <v>7.4</v>
      </c>
      <c r="C15" s="116">
        <v>1.44</v>
      </c>
      <c r="D15" s="122">
        <v>121</v>
      </c>
      <c r="E15" s="123">
        <f t="shared" si="0"/>
        <v>184.6944</v>
      </c>
      <c r="F15" s="124">
        <f t="shared" si="1"/>
        <v>179.46719999999999</v>
      </c>
      <c r="G15" s="125">
        <f t="shared" si="2"/>
        <v>174.23999999999998</v>
      </c>
    </row>
    <row r="16" spans="1:8" s="21" customFormat="1" ht="18.75" x14ac:dyDescent="0.3">
      <c r="A16" s="107" t="s">
        <v>57</v>
      </c>
      <c r="B16" s="108">
        <v>6</v>
      </c>
      <c r="C16" s="109">
        <v>0.17199999999999999</v>
      </c>
      <c r="D16" s="110">
        <v>117</v>
      </c>
      <c r="E16" s="126">
        <f t="shared" si="0"/>
        <v>21.331440000000001</v>
      </c>
      <c r="F16" s="112">
        <f t="shared" si="1"/>
        <v>20.727719999999998</v>
      </c>
      <c r="G16" s="127">
        <f t="shared" si="2"/>
        <v>20.123999999999999</v>
      </c>
    </row>
    <row r="17" spans="1:7" s="21" customFormat="1" ht="18.75" x14ac:dyDescent="0.3">
      <c r="A17" s="114" t="s">
        <v>58</v>
      </c>
      <c r="B17" s="128">
        <v>6</v>
      </c>
      <c r="C17" s="116">
        <v>0.26600000000000001</v>
      </c>
      <c r="D17" s="117">
        <v>117</v>
      </c>
      <c r="E17" s="118">
        <f t="shared" si="0"/>
        <v>32.989319999999999</v>
      </c>
      <c r="F17" s="119">
        <f t="shared" si="1"/>
        <v>32.055660000000003</v>
      </c>
      <c r="G17" s="129">
        <f t="shared" si="2"/>
        <v>31.122</v>
      </c>
    </row>
    <row r="18" spans="1:7" s="21" customFormat="1" ht="18.75" x14ac:dyDescent="0.3">
      <c r="A18" s="114" t="s">
        <v>59</v>
      </c>
      <c r="B18" s="128">
        <v>6</v>
      </c>
      <c r="C18" s="116">
        <v>0.434</v>
      </c>
      <c r="D18" s="121">
        <v>119</v>
      </c>
      <c r="E18" s="118">
        <f t="shared" si="0"/>
        <v>54.744760000000007</v>
      </c>
      <c r="F18" s="119">
        <f t="shared" si="1"/>
        <v>53.19538</v>
      </c>
      <c r="G18" s="129">
        <f t="shared" si="2"/>
        <v>51.646000000000001</v>
      </c>
    </row>
    <row r="19" spans="1:7" s="21" customFormat="1" ht="18.75" x14ac:dyDescent="0.3">
      <c r="A19" s="114" t="s">
        <v>60</v>
      </c>
      <c r="B19" s="128">
        <v>6</v>
      </c>
      <c r="C19" s="116">
        <v>0.67100000000000004</v>
      </c>
      <c r="D19" s="117">
        <v>119</v>
      </c>
      <c r="E19" s="118">
        <f t="shared" si="0"/>
        <v>84.63994000000001</v>
      </c>
      <c r="F19" s="119">
        <f t="shared" si="1"/>
        <v>82.244470000000007</v>
      </c>
      <c r="G19" s="129">
        <f t="shared" si="2"/>
        <v>79.849000000000004</v>
      </c>
    </row>
    <row r="20" spans="1:7" s="21" customFormat="1" ht="18.75" x14ac:dyDescent="0.3">
      <c r="A20" s="114" t="s">
        <v>61</v>
      </c>
      <c r="B20" s="128">
        <v>6</v>
      </c>
      <c r="C20" s="116">
        <v>1.04</v>
      </c>
      <c r="D20" s="117">
        <v>121</v>
      </c>
      <c r="E20" s="118">
        <f t="shared" si="0"/>
        <v>133.3904</v>
      </c>
      <c r="F20" s="119">
        <f t="shared" si="1"/>
        <v>129.61520000000002</v>
      </c>
      <c r="G20" s="129">
        <f t="shared" si="2"/>
        <v>125.84</v>
      </c>
    </row>
    <row r="21" spans="1:7" s="21" customFormat="1" ht="19.5" thickBot="1" x14ac:dyDescent="0.35">
      <c r="A21" s="130" t="s">
        <v>62</v>
      </c>
      <c r="B21" s="131">
        <v>6</v>
      </c>
      <c r="C21" s="132">
        <v>1.65</v>
      </c>
      <c r="D21" s="122">
        <v>121</v>
      </c>
      <c r="E21" s="133">
        <f t="shared" si="0"/>
        <v>211.62899999999999</v>
      </c>
      <c r="F21" s="134">
        <f t="shared" si="1"/>
        <v>205.63949999999997</v>
      </c>
      <c r="G21" s="135">
        <f t="shared" si="2"/>
        <v>199.64999999999998</v>
      </c>
    </row>
  </sheetData>
  <hyperlinks>
    <hyperlink ref="E5" r:id="rId1" display="http://www.rtkpipe.ru/"/>
    <hyperlink ref="E6" r:id="rId2"/>
  </hyperlinks>
  <pageMargins left="0.25" right="0.25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31"/>
  <sheetViews>
    <sheetView tabSelected="1" workbookViewId="0">
      <selection activeCell="E2" sqref="E2"/>
    </sheetView>
  </sheetViews>
  <sheetFormatPr defaultRowHeight="15" x14ac:dyDescent="0.25"/>
  <cols>
    <col min="1" max="1" width="6.28515625" style="1" bestFit="1" customWidth="1"/>
    <col min="2" max="2" width="9.140625" style="1" customWidth="1"/>
    <col min="3" max="3" width="16.42578125" style="1" bestFit="1" customWidth="1"/>
    <col min="4" max="4" width="13.28515625" style="11" customWidth="1"/>
    <col min="5" max="5" width="11.28515625" style="1" customWidth="1"/>
    <col min="6" max="6" width="9.140625" style="1" customWidth="1"/>
    <col min="7" max="7" width="11" style="1" bestFit="1" customWidth="1"/>
    <col min="8" max="16384" width="9.140625" style="1"/>
  </cols>
  <sheetData>
    <row r="2" spans="1:8" ht="16.5" x14ac:dyDescent="0.25">
      <c r="E2" s="2" t="s">
        <v>106</v>
      </c>
    </row>
    <row r="3" spans="1:8" x14ac:dyDescent="0.25">
      <c r="E3" s="3" t="s">
        <v>29</v>
      </c>
    </row>
    <row r="4" spans="1:8" ht="15.75" x14ac:dyDescent="0.25">
      <c r="E4" s="4" t="s">
        <v>104</v>
      </c>
    </row>
    <row r="5" spans="1:8" ht="18.75" x14ac:dyDescent="0.3">
      <c r="E5" s="10" t="s">
        <v>103</v>
      </c>
      <c r="F5" s="14"/>
      <c r="G5" s="14"/>
      <c r="H5" s="41"/>
    </row>
    <row r="6" spans="1:8" ht="27.75" customHeight="1" x14ac:dyDescent="0.4">
      <c r="D6" s="12"/>
      <c r="E6" s="19" t="s">
        <v>30</v>
      </c>
    </row>
    <row r="7" spans="1:8" s="14" customFormat="1" ht="18.75" x14ac:dyDescent="0.3">
      <c r="A7" s="13" t="s">
        <v>93</v>
      </c>
      <c r="D7" s="15"/>
    </row>
    <row r="8" spans="1:8" ht="15.75" thickBot="1" x14ac:dyDescent="0.3">
      <c r="E8" s="39">
        <v>210</v>
      </c>
      <c r="F8" s="20">
        <v>194.58</v>
      </c>
      <c r="G8" s="39">
        <v>194</v>
      </c>
    </row>
    <row r="9" spans="1:8" s="18" customFormat="1" ht="38.25" thickBot="1" x14ac:dyDescent="0.35">
      <c r="A9" s="70" t="s">
        <v>25</v>
      </c>
      <c r="B9" s="16" t="s">
        <v>24</v>
      </c>
      <c r="C9" s="16" t="s">
        <v>63</v>
      </c>
      <c r="D9" s="17" t="s">
        <v>26</v>
      </c>
      <c r="E9" s="16" t="s">
        <v>68</v>
      </c>
      <c r="F9" s="30" t="s">
        <v>70</v>
      </c>
      <c r="G9" s="98" t="s">
        <v>69</v>
      </c>
    </row>
    <row r="10" spans="1:8" s="18" customFormat="1" ht="19.5" thickBot="1" x14ac:dyDescent="0.35">
      <c r="A10" s="92">
        <v>8</v>
      </c>
      <c r="B10" s="85" t="s">
        <v>76</v>
      </c>
      <c r="C10" s="79" t="s">
        <v>64</v>
      </c>
      <c r="D10" s="73">
        <v>8.3000000000000004E-2</v>
      </c>
      <c r="E10" s="174">
        <f>D10*185</f>
        <v>15.355</v>
      </c>
      <c r="F10" s="99">
        <f>D10*180</f>
        <v>14.940000000000001</v>
      </c>
      <c r="G10" s="99">
        <f>D10*175</f>
        <v>14.525</v>
      </c>
    </row>
    <row r="11" spans="1:8" s="14" customFormat="1" ht="19.5" thickBot="1" x14ac:dyDescent="0.35">
      <c r="A11" s="93">
        <v>11</v>
      </c>
      <c r="B11" s="86" t="s">
        <v>87</v>
      </c>
      <c r="C11" s="80" t="s">
        <v>64</v>
      </c>
      <c r="D11" s="74">
        <v>0.106</v>
      </c>
      <c r="E11" s="211">
        <f t="shared" ref="E11:E31" si="0">D11*185</f>
        <v>19.61</v>
      </c>
      <c r="F11" s="72">
        <f t="shared" ref="F11:F31" si="1">D11*180</f>
        <v>19.079999999999998</v>
      </c>
      <c r="G11" s="72">
        <f t="shared" ref="G11:G31" si="2">D11*175</f>
        <v>18.55</v>
      </c>
    </row>
    <row r="12" spans="1:8" s="18" customFormat="1" ht="19.5" thickBot="1" x14ac:dyDescent="0.35">
      <c r="A12" s="212">
        <v>7.4</v>
      </c>
      <c r="B12" s="213" t="s">
        <v>71</v>
      </c>
      <c r="C12" s="214" t="s">
        <v>64</v>
      </c>
      <c r="D12" s="215">
        <v>8.9300000000000004E-2</v>
      </c>
      <c r="E12" s="216">
        <f t="shared" si="0"/>
        <v>16.520500000000002</v>
      </c>
      <c r="F12" s="217">
        <f t="shared" si="1"/>
        <v>16.074000000000002</v>
      </c>
      <c r="G12" s="217">
        <f t="shared" si="2"/>
        <v>15.627500000000001</v>
      </c>
    </row>
    <row r="13" spans="1:8" s="18" customFormat="1" ht="19.5" thickBot="1" x14ac:dyDescent="0.35">
      <c r="A13" s="218">
        <v>7.4</v>
      </c>
      <c r="B13" s="219" t="s">
        <v>72</v>
      </c>
      <c r="C13" s="220" t="s">
        <v>64</v>
      </c>
      <c r="D13" s="221">
        <v>0.14199999999999999</v>
      </c>
      <c r="E13" s="216">
        <f t="shared" si="0"/>
        <v>26.269999999999996</v>
      </c>
      <c r="F13" s="217">
        <f t="shared" si="1"/>
        <v>25.56</v>
      </c>
      <c r="G13" s="217">
        <f t="shared" si="2"/>
        <v>24.849999999999998</v>
      </c>
    </row>
    <row r="14" spans="1:8" s="18" customFormat="1" ht="19.5" thickBot="1" x14ac:dyDescent="0.35">
      <c r="A14" s="95">
        <v>7.4</v>
      </c>
      <c r="B14" s="88" t="s">
        <v>73</v>
      </c>
      <c r="C14" s="82" t="s">
        <v>64</v>
      </c>
      <c r="D14" s="76">
        <v>0.222</v>
      </c>
      <c r="E14" s="222">
        <f t="shared" si="0"/>
        <v>41.07</v>
      </c>
      <c r="F14" s="223">
        <f t="shared" si="1"/>
        <v>39.96</v>
      </c>
      <c r="G14" s="223">
        <f t="shared" si="2"/>
        <v>38.85</v>
      </c>
    </row>
    <row r="15" spans="1:8" s="14" customFormat="1" ht="19.5" thickBot="1" x14ac:dyDescent="0.35">
      <c r="A15" s="95">
        <v>7.4</v>
      </c>
      <c r="B15" s="88" t="s">
        <v>74</v>
      </c>
      <c r="C15" s="82" t="s">
        <v>64</v>
      </c>
      <c r="D15" s="76">
        <v>0.35799999999999998</v>
      </c>
      <c r="E15" s="222">
        <f t="shared" si="0"/>
        <v>66.23</v>
      </c>
      <c r="F15" s="223">
        <f t="shared" si="1"/>
        <v>64.44</v>
      </c>
      <c r="G15" s="223">
        <f t="shared" si="2"/>
        <v>62.65</v>
      </c>
    </row>
    <row r="16" spans="1:8" s="14" customFormat="1" ht="19.5" thickBot="1" x14ac:dyDescent="0.35">
      <c r="A16" s="95">
        <v>7.4</v>
      </c>
      <c r="B16" s="88" t="s">
        <v>75</v>
      </c>
      <c r="C16" s="82" t="s">
        <v>64</v>
      </c>
      <c r="D16" s="76">
        <v>0.55900000000000005</v>
      </c>
      <c r="E16" s="222">
        <f t="shared" si="0"/>
        <v>103.41500000000001</v>
      </c>
      <c r="F16" s="223">
        <f t="shared" si="1"/>
        <v>100.62</v>
      </c>
      <c r="G16" s="223">
        <f t="shared" si="2"/>
        <v>97.825000000000003</v>
      </c>
    </row>
    <row r="17" spans="1:7" s="14" customFormat="1" ht="19.5" thickBot="1" x14ac:dyDescent="0.35">
      <c r="A17" s="95">
        <v>7.4</v>
      </c>
      <c r="B17" s="88" t="s">
        <v>77</v>
      </c>
      <c r="C17" s="82" t="s">
        <v>64</v>
      </c>
      <c r="D17" s="76">
        <v>0.876</v>
      </c>
      <c r="E17" s="222">
        <f t="shared" si="0"/>
        <v>162.06</v>
      </c>
      <c r="F17" s="223">
        <f t="shared" si="1"/>
        <v>157.68</v>
      </c>
      <c r="G17" s="223">
        <f t="shared" si="2"/>
        <v>153.30000000000001</v>
      </c>
    </row>
    <row r="18" spans="1:7" s="14" customFormat="1" ht="19.5" thickBot="1" x14ac:dyDescent="0.35">
      <c r="A18" s="95">
        <v>7.4</v>
      </c>
      <c r="B18" s="89" t="s">
        <v>78</v>
      </c>
      <c r="C18" s="83" t="s">
        <v>64</v>
      </c>
      <c r="D18" s="77">
        <v>1.379</v>
      </c>
      <c r="E18" s="222">
        <f t="shared" si="0"/>
        <v>255.11500000000001</v>
      </c>
      <c r="F18" s="223">
        <f t="shared" si="1"/>
        <v>248.22</v>
      </c>
      <c r="G18" s="223">
        <f t="shared" si="2"/>
        <v>241.32499999999999</v>
      </c>
    </row>
    <row r="19" spans="1:7" s="14" customFormat="1" ht="19.5" thickBot="1" x14ac:dyDescent="0.35">
      <c r="A19" s="94">
        <v>9</v>
      </c>
      <c r="B19" s="90" t="s">
        <v>79</v>
      </c>
      <c r="C19" s="84" t="s">
        <v>64</v>
      </c>
      <c r="D19" s="78">
        <v>7.4999999999999997E-2</v>
      </c>
      <c r="E19" s="222">
        <f t="shared" si="0"/>
        <v>13.875</v>
      </c>
      <c r="F19" s="223">
        <f t="shared" si="1"/>
        <v>13.5</v>
      </c>
      <c r="G19" s="223">
        <f t="shared" si="2"/>
        <v>13.125</v>
      </c>
    </row>
    <row r="20" spans="1:7" s="14" customFormat="1" ht="19.5" thickBot="1" x14ac:dyDescent="0.35">
      <c r="A20" s="95">
        <v>9</v>
      </c>
      <c r="B20" s="88" t="s">
        <v>80</v>
      </c>
      <c r="C20" s="82" t="s">
        <v>64</v>
      </c>
      <c r="D20" s="76">
        <v>0.12</v>
      </c>
      <c r="E20" s="222">
        <f t="shared" si="0"/>
        <v>22.2</v>
      </c>
      <c r="F20" s="223">
        <f t="shared" si="1"/>
        <v>21.599999999999998</v>
      </c>
      <c r="G20" s="223">
        <f t="shared" si="2"/>
        <v>21</v>
      </c>
    </row>
    <row r="21" spans="1:7" s="14" customFormat="1" ht="19.5" thickBot="1" x14ac:dyDescent="0.35">
      <c r="A21" s="95">
        <v>9</v>
      </c>
      <c r="B21" s="88" t="s">
        <v>81</v>
      </c>
      <c r="C21" s="82" t="s">
        <v>64</v>
      </c>
      <c r="D21" s="76">
        <v>0.183</v>
      </c>
      <c r="E21" s="222">
        <f t="shared" si="0"/>
        <v>33.854999999999997</v>
      </c>
      <c r="F21" s="223">
        <f t="shared" si="1"/>
        <v>32.94</v>
      </c>
      <c r="G21" s="223">
        <f t="shared" si="2"/>
        <v>32.024999999999999</v>
      </c>
    </row>
    <row r="22" spans="1:7" s="14" customFormat="1" ht="19.5" thickBot="1" x14ac:dyDescent="0.35">
      <c r="A22" s="95">
        <v>9</v>
      </c>
      <c r="B22" s="88" t="s">
        <v>82</v>
      </c>
      <c r="C22" s="82" t="s">
        <v>64</v>
      </c>
      <c r="D22" s="76">
        <v>0.30099999999999999</v>
      </c>
      <c r="E22" s="222">
        <f t="shared" si="0"/>
        <v>55.684999999999995</v>
      </c>
      <c r="F22" s="223">
        <f t="shared" si="1"/>
        <v>54.18</v>
      </c>
      <c r="G22" s="223">
        <f t="shared" si="2"/>
        <v>52.674999999999997</v>
      </c>
    </row>
    <row r="23" spans="1:7" s="14" customFormat="1" ht="19.5" thickBot="1" x14ac:dyDescent="0.35">
      <c r="A23" s="95">
        <v>9</v>
      </c>
      <c r="B23" s="88" t="s">
        <v>83</v>
      </c>
      <c r="C23" s="82" t="s">
        <v>64</v>
      </c>
      <c r="D23" s="76">
        <v>0.47099999999999997</v>
      </c>
      <c r="E23" s="222">
        <f t="shared" si="0"/>
        <v>87.134999999999991</v>
      </c>
      <c r="F23" s="223">
        <f t="shared" si="1"/>
        <v>84.78</v>
      </c>
      <c r="G23" s="223">
        <f t="shared" si="2"/>
        <v>82.424999999999997</v>
      </c>
    </row>
    <row r="24" spans="1:7" s="14" customFormat="1" ht="19.5" thickBot="1" x14ac:dyDescent="0.35">
      <c r="A24" s="95">
        <v>9</v>
      </c>
      <c r="B24" s="88" t="s">
        <v>84</v>
      </c>
      <c r="C24" s="82" t="s">
        <v>64</v>
      </c>
      <c r="D24" s="76">
        <v>0.73299999999999998</v>
      </c>
      <c r="E24" s="222">
        <f t="shared" si="0"/>
        <v>135.60499999999999</v>
      </c>
      <c r="F24" s="223">
        <f t="shared" si="1"/>
        <v>131.94</v>
      </c>
      <c r="G24" s="223">
        <f t="shared" si="2"/>
        <v>128.27500000000001</v>
      </c>
    </row>
    <row r="25" spans="1:7" s="14" customFormat="1" ht="19.5" thickBot="1" x14ac:dyDescent="0.35">
      <c r="A25" s="96">
        <v>9</v>
      </c>
      <c r="B25" s="89" t="s">
        <v>85</v>
      </c>
      <c r="C25" s="83" t="s">
        <v>64</v>
      </c>
      <c r="D25" s="77">
        <v>1.17</v>
      </c>
      <c r="E25" s="222">
        <f t="shared" si="0"/>
        <v>216.45</v>
      </c>
      <c r="F25" s="223">
        <f t="shared" si="1"/>
        <v>210.6</v>
      </c>
      <c r="G25" s="223">
        <f t="shared" si="2"/>
        <v>204.75</v>
      </c>
    </row>
    <row r="26" spans="1:7" s="14" customFormat="1" ht="19.5" thickBot="1" x14ac:dyDescent="0.35">
      <c r="A26" s="97">
        <v>11</v>
      </c>
      <c r="B26" s="90" t="s">
        <v>86</v>
      </c>
      <c r="C26" s="84" t="s">
        <v>64</v>
      </c>
      <c r="D26" s="78">
        <v>6.4000000000000001E-2</v>
      </c>
      <c r="E26" s="222">
        <f t="shared" si="0"/>
        <v>11.84</v>
      </c>
      <c r="F26" s="223">
        <f t="shared" si="1"/>
        <v>11.52</v>
      </c>
      <c r="G26" s="223">
        <f t="shared" si="2"/>
        <v>11.200000000000001</v>
      </c>
    </row>
    <row r="27" spans="1:7" s="14" customFormat="1" ht="19.5" thickBot="1" x14ac:dyDescent="0.35">
      <c r="A27" s="95">
        <v>11</v>
      </c>
      <c r="B27" s="88" t="s">
        <v>88</v>
      </c>
      <c r="C27" s="82" t="s">
        <v>64</v>
      </c>
      <c r="D27" s="76">
        <v>0.154</v>
      </c>
      <c r="E27" s="222">
        <f t="shared" si="0"/>
        <v>28.49</v>
      </c>
      <c r="F27" s="223">
        <f t="shared" si="1"/>
        <v>27.72</v>
      </c>
      <c r="G27" s="223">
        <f t="shared" si="2"/>
        <v>26.95</v>
      </c>
    </row>
    <row r="28" spans="1:7" s="14" customFormat="1" ht="19.5" thickBot="1" x14ac:dyDescent="0.35">
      <c r="A28" s="95">
        <v>11</v>
      </c>
      <c r="B28" s="88" t="s">
        <v>89</v>
      </c>
      <c r="C28" s="82" t="s">
        <v>64</v>
      </c>
      <c r="D28" s="76">
        <v>0.249</v>
      </c>
      <c r="E28" s="222">
        <f t="shared" si="0"/>
        <v>46.064999999999998</v>
      </c>
      <c r="F28" s="223">
        <f t="shared" si="1"/>
        <v>44.82</v>
      </c>
      <c r="G28" s="223">
        <f t="shared" si="2"/>
        <v>43.575000000000003</v>
      </c>
    </row>
    <row r="29" spans="1:7" s="14" customFormat="1" ht="19.5" thickBot="1" x14ac:dyDescent="0.35">
      <c r="A29" s="95">
        <v>11</v>
      </c>
      <c r="B29" s="88" t="s">
        <v>90</v>
      </c>
      <c r="C29" s="82" t="s">
        <v>64</v>
      </c>
      <c r="D29" s="76">
        <v>0.39600000000000002</v>
      </c>
      <c r="E29" s="222">
        <f t="shared" si="0"/>
        <v>73.260000000000005</v>
      </c>
      <c r="F29" s="223">
        <f t="shared" si="1"/>
        <v>71.28</v>
      </c>
      <c r="G29" s="223">
        <f t="shared" si="2"/>
        <v>69.3</v>
      </c>
    </row>
    <row r="30" spans="1:7" s="14" customFormat="1" ht="19.5" thickBot="1" x14ac:dyDescent="0.35">
      <c r="A30" s="95">
        <v>11</v>
      </c>
      <c r="B30" s="142" t="s">
        <v>91</v>
      </c>
      <c r="C30" s="82" t="s">
        <v>64</v>
      </c>
      <c r="D30" s="76">
        <v>0.61499999999999999</v>
      </c>
      <c r="E30" s="222">
        <f t="shared" si="0"/>
        <v>113.77499999999999</v>
      </c>
      <c r="F30" s="223">
        <f t="shared" si="1"/>
        <v>110.7</v>
      </c>
      <c r="G30" s="223">
        <f t="shared" si="2"/>
        <v>107.625</v>
      </c>
    </row>
    <row r="31" spans="1:7" s="14" customFormat="1" ht="19.5" thickBot="1" x14ac:dyDescent="0.35">
      <c r="A31" s="96">
        <v>11</v>
      </c>
      <c r="B31" s="91" t="s">
        <v>92</v>
      </c>
      <c r="C31" s="83" t="s">
        <v>64</v>
      </c>
      <c r="D31" s="77">
        <v>0.97799999999999998</v>
      </c>
      <c r="E31" s="222">
        <f t="shared" si="0"/>
        <v>180.93</v>
      </c>
      <c r="F31" s="223">
        <f t="shared" si="1"/>
        <v>176.04</v>
      </c>
      <c r="G31" s="223">
        <f t="shared" si="2"/>
        <v>171.15</v>
      </c>
    </row>
  </sheetData>
  <hyperlinks>
    <hyperlink ref="E6" r:id="rId1" display="http://www.rtkpipe.ru/"/>
    <hyperlink ref="E5" r:id="rId2"/>
  </hyperlinks>
  <pageMargins left="0.25" right="0.25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2:H31"/>
  <sheetViews>
    <sheetView topLeftCell="A10" workbookViewId="0">
      <selection activeCell="G6" sqref="G6"/>
    </sheetView>
  </sheetViews>
  <sheetFormatPr defaultRowHeight="15" x14ac:dyDescent="0.25"/>
  <cols>
    <col min="1" max="1" width="6.28515625" style="1" bestFit="1" customWidth="1"/>
    <col min="2" max="2" width="14.28515625" style="1" customWidth="1"/>
    <col min="3" max="3" width="10.42578125" style="1" customWidth="1"/>
    <col min="4" max="4" width="11.42578125" style="11" bestFit="1" customWidth="1"/>
    <col min="5" max="5" width="11.28515625" style="1" customWidth="1"/>
    <col min="6" max="7" width="11" style="1" bestFit="1" customWidth="1"/>
    <col min="8" max="8" width="13.140625" style="1" bestFit="1" customWidth="1"/>
    <col min="9" max="9" width="9.140625" style="1"/>
    <col min="10" max="10" width="15" style="1" bestFit="1" customWidth="1"/>
    <col min="11" max="16384" width="9.140625" style="1"/>
  </cols>
  <sheetData>
    <row r="2" spans="1:8" ht="16.5" x14ac:dyDescent="0.25">
      <c r="E2" s="2" t="s">
        <v>106</v>
      </c>
    </row>
    <row r="3" spans="1:8" x14ac:dyDescent="0.25">
      <c r="E3" s="3" t="s">
        <v>29</v>
      </c>
    </row>
    <row r="4" spans="1:8" ht="15.75" x14ac:dyDescent="0.25">
      <c r="E4" s="4" t="s">
        <v>104</v>
      </c>
    </row>
    <row r="5" spans="1:8" ht="18.75" x14ac:dyDescent="0.3">
      <c r="E5" s="10" t="s">
        <v>103</v>
      </c>
      <c r="F5" s="14"/>
    </row>
    <row r="6" spans="1:8" ht="27.75" customHeight="1" x14ac:dyDescent="0.4">
      <c r="D6" s="12"/>
      <c r="E6" s="19" t="s">
        <v>30</v>
      </c>
    </row>
    <row r="7" spans="1:8" s="14" customFormat="1" ht="18.75" x14ac:dyDescent="0.3">
      <c r="C7" s="13" t="s">
        <v>99</v>
      </c>
      <c r="D7" s="15"/>
    </row>
    <row r="8" spans="1:8" ht="15.75" thickBot="1" x14ac:dyDescent="0.3">
      <c r="E8" s="39"/>
      <c r="F8" s="39"/>
      <c r="G8" s="39"/>
      <c r="H8" s="39"/>
    </row>
    <row r="9" spans="1:8" s="18" customFormat="1" ht="38.25" thickBot="1" x14ac:dyDescent="0.35">
      <c r="A9" s="149" t="s">
        <v>25</v>
      </c>
      <c r="B9" s="146" t="s">
        <v>24</v>
      </c>
      <c r="C9" s="147" t="s">
        <v>102</v>
      </c>
      <c r="D9" s="148" t="s">
        <v>26</v>
      </c>
      <c r="E9" s="147" t="s">
        <v>68</v>
      </c>
      <c r="F9" s="146" t="s">
        <v>70</v>
      </c>
      <c r="G9" s="98" t="s">
        <v>69</v>
      </c>
      <c r="H9" s="98" t="s">
        <v>100</v>
      </c>
    </row>
    <row r="10" spans="1:8" s="18" customFormat="1" ht="19.5" thickBot="1" x14ac:dyDescent="0.35">
      <c r="A10" s="92">
        <v>8</v>
      </c>
      <c r="B10" s="85" t="s">
        <v>76</v>
      </c>
      <c r="C10" s="79" t="s">
        <v>101</v>
      </c>
      <c r="D10" s="73">
        <v>8.3000000000000004E-2</v>
      </c>
      <c r="E10" s="71">
        <f>D10*289.156627</f>
        <v>24.000000041000003</v>
      </c>
      <c r="F10" s="99">
        <f>D10*283.13253</f>
        <v>23.499999989999999</v>
      </c>
      <c r="G10" s="99">
        <f>D10*277.108434</f>
        <v>23.000000022000002</v>
      </c>
      <c r="H10" s="99">
        <f>271.084337*D10</f>
        <v>22.499999971000001</v>
      </c>
    </row>
    <row r="11" spans="1:8" s="14" customFormat="1" ht="19.5" thickBot="1" x14ac:dyDescent="0.35">
      <c r="A11" s="138">
        <v>11</v>
      </c>
      <c r="B11" s="139" t="s">
        <v>87</v>
      </c>
      <c r="C11" s="140" t="s">
        <v>101</v>
      </c>
      <c r="D11" s="141">
        <v>0.106</v>
      </c>
      <c r="E11" s="137">
        <f t="shared" ref="E11:E31" si="0">D11*289.156627</f>
        <v>30.650602462000002</v>
      </c>
      <c r="F11" s="137">
        <f t="shared" ref="F11:F31" si="1">D11*283.13253</f>
        <v>30.012048179999997</v>
      </c>
      <c r="G11" s="137">
        <f t="shared" ref="G11:G31" si="2">D11*277.108434</f>
        <v>29.373494003999998</v>
      </c>
      <c r="H11" s="137">
        <f t="shared" ref="H11:H31" si="3">271.084337*D11</f>
        <v>28.734939722</v>
      </c>
    </row>
    <row r="12" spans="1:8" s="18" customFormat="1" ht="18.75" x14ac:dyDescent="0.3">
      <c r="A12" s="156">
        <v>7.4</v>
      </c>
      <c r="B12" s="157" t="s">
        <v>71</v>
      </c>
      <c r="C12" s="158" t="s">
        <v>101</v>
      </c>
      <c r="D12" s="159">
        <v>8.9300000000000004E-2</v>
      </c>
      <c r="E12" s="160">
        <f t="shared" si="0"/>
        <v>25.821686791100003</v>
      </c>
      <c r="F12" s="160">
        <f t="shared" si="1"/>
        <v>25.283734928999998</v>
      </c>
      <c r="G12" s="160">
        <f t="shared" si="2"/>
        <v>24.745783156200002</v>
      </c>
      <c r="H12" s="160">
        <f t="shared" si="3"/>
        <v>24.2078312941</v>
      </c>
    </row>
    <row r="13" spans="1:8" s="18" customFormat="1" ht="18.75" x14ac:dyDescent="0.3">
      <c r="A13" s="161">
        <v>7.4</v>
      </c>
      <c r="B13" s="162" t="s">
        <v>72</v>
      </c>
      <c r="C13" s="163" t="s">
        <v>101</v>
      </c>
      <c r="D13" s="164">
        <v>0.14199999999999999</v>
      </c>
      <c r="E13" s="165">
        <f t="shared" si="0"/>
        <v>41.060241034000001</v>
      </c>
      <c r="F13" s="165">
        <f t="shared" si="1"/>
        <v>40.204819259999994</v>
      </c>
      <c r="G13" s="165">
        <f t="shared" si="2"/>
        <v>39.349397627999991</v>
      </c>
      <c r="H13" s="165">
        <f t="shared" si="3"/>
        <v>38.493975853999999</v>
      </c>
    </row>
    <row r="14" spans="1:8" s="18" customFormat="1" ht="18.75" x14ac:dyDescent="0.3">
      <c r="A14" s="166">
        <v>7.4</v>
      </c>
      <c r="B14" s="167" t="s">
        <v>73</v>
      </c>
      <c r="C14" s="168" t="s">
        <v>101</v>
      </c>
      <c r="D14" s="169">
        <v>0.222</v>
      </c>
      <c r="E14" s="143">
        <f t="shared" si="0"/>
        <v>64.192771194000002</v>
      </c>
      <c r="F14" s="143">
        <f t="shared" si="1"/>
        <v>62.855421659999998</v>
      </c>
      <c r="G14" s="143">
        <f t="shared" si="2"/>
        <v>61.518072347999997</v>
      </c>
      <c r="H14" s="143">
        <f t="shared" si="3"/>
        <v>60.180722813999999</v>
      </c>
    </row>
    <row r="15" spans="1:8" s="14" customFormat="1" ht="18.75" x14ac:dyDescent="0.3">
      <c r="A15" s="166">
        <v>7.4</v>
      </c>
      <c r="B15" s="167" t="s">
        <v>74</v>
      </c>
      <c r="C15" s="168" t="s">
        <v>101</v>
      </c>
      <c r="D15" s="169">
        <v>0.35799999999999998</v>
      </c>
      <c r="E15" s="143">
        <f t="shared" si="0"/>
        <v>103.51807246600001</v>
      </c>
      <c r="F15" s="143">
        <f t="shared" si="1"/>
        <v>101.36144573999999</v>
      </c>
      <c r="G15" s="143">
        <f t="shared" si="2"/>
        <v>99.204819371999989</v>
      </c>
      <c r="H15" s="143">
        <f t="shared" si="3"/>
        <v>97.048192646000004</v>
      </c>
    </row>
    <row r="16" spans="1:8" s="14" customFormat="1" ht="18.75" x14ac:dyDescent="0.3">
      <c r="A16" s="95">
        <v>7.4</v>
      </c>
      <c r="B16" s="88" t="s">
        <v>75</v>
      </c>
      <c r="C16" s="82" t="s">
        <v>101</v>
      </c>
      <c r="D16" s="76">
        <v>0.55900000000000005</v>
      </c>
      <c r="E16" s="143">
        <f t="shared" si="0"/>
        <v>161.63855449300002</v>
      </c>
      <c r="F16" s="143">
        <f t="shared" si="1"/>
        <v>158.27108426999999</v>
      </c>
      <c r="G16" s="143">
        <f t="shared" si="2"/>
        <v>154.90361460600002</v>
      </c>
      <c r="H16" s="143">
        <f t="shared" si="3"/>
        <v>151.53614438300002</v>
      </c>
    </row>
    <row r="17" spans="1:8" s="14" customFormat="1" ht="18.75" x14ac:dyDescent="0.3">
      <c r="A17" s="95">
        <v>7.4</v>
      </c>
      <c r="B17" s="88" t="s">
        <v>77</v>
      </c>
      <c r="C17" s="82" t="s">
        <v>101</v>
      </c>
      <c r="D17" s="76">
        <v>0.876</v>
      </c>
      <c r="E17" s="143">
        <f t="shared" si="0"/>
        <v>253.30120525200002</v>
      </c>
      <c r="F17" s="143">
        <f t="shared" si="1"/>
        <v>248.02409627999998</v>
      </c>
      <c r="G17" s="143">
        <f t="shared" si="2"/>
        <v>242.746988184</v>
      </c>
      <c r="H17" s="143">
        <f t="shared" si="3"/>
        <v>237.469879212</v>
      </c>
    </row>
    <row r="18" spans="1:8" s="14" customFormat="1" ht="19.5" thickBot="1" x14ac:dyDescent="0.35">
      <c r="A18" s="96">
        <v>7.4</v>
      </c>
      <c r="B18" s="89" t="s">
        <v>78</v>
      </c>
      <c r="C18" s="83" t="s">
        <v>101</v>
      </c>
      <c r="D18" s="77">
        <v>1.379</v>
      </c>
      <c r="E18" s="144">
        <f t="shared" si="0"/>
        <v>398.746988633</v>
      </c>
      <c r="F18" s="144">
        <f t="shared" si="1"/>
        <v>390.43975886999999</v>
      </c>
      <c r="G18" s="144">
        <f t="shared" si="2"/>
        <v>382.13253048600001</v>
      </c>
      <c r="H18" s="144">
        <f t="shared" si="3"/>
        <v>373.825300723</v>
      </c>
    </row>
    <row r="19" spans="1:8" s="14" customFormat="1" ht="18.75" x14ac:dyDescent="0.3">
      <c r="A19" s="94">
        <v>9</v>
      </c>
      <c r="B19" s="87" t="s">
        <v>79</v>
      </c>
      <c r="C19" s="81" t="s">
        <v>101</v>
      </c>
      <c r="D19" s="75">
        <v>7.4999999999999997E-2</v>
      </c>
      <c r="E19" s="145">
        <f t="shared" si="0"/>
        <v>21.686747024999999</v>
      </c>
      <c r="F19" s="145">
        <f t="shared" si="1"/>
        <v>21.234939749999999</v>
      </c>
      <c r="G19" s="145">
        <f t="shared" si="2"/>
        <v>20.783132549999998</v>
      </c>
      <c r="H19" s="145">
        <f t="shared" si="3"/>
        <v>20.331325275000001</v>
      </c>
    </row>
    <row r="20" spans="1:8" s="14" customFormat="1" ht="18.75" x14ac:dyDescent="0.3">
      <c r="A20" s="95">
        <v>9</v>
      </c>
      <c r="B20" s="88" t="s">
        <v>80</v>
      </c>
      <c r="C20" s="82" t="s">
        <v>101</v>
      </c>
      <c r="D20" s="76">
        <v>0.12</v>
      </c>
      <c r="E20" s="143">
        <f t="shared" si="0"/>
        <v>34.698795240000003</v>
      </c>
      <c r="F20" s="143">
        <f t="shared" si="1"/>
        <v>33.975903599999995</v>
      </c>
      <c r="G20" s="143">
        <f t="shared" si="2"/>
        <v>33.253012079999998</v>
      </c>
      <c r="H20" s="143">
        <f t="shared" si="3"/>
        <v>32.530120439999997</v>
      </c>
    </row>
    <row r="21" spans="1:8" s="14" customFormat="1" ht="18.75" x14ac:dyDescent="0.3">
      <c r="A21" s="95">
        <v>9</v>
      </c>
      <c r="B21" s="88" t="s">
        <v>81</v>
      </c>
      <c r="C21" s="82" t="s">
        <v>101</v>
      </c>
      <c r="D21" s="76">
        <v>0.183</v>
      </c>
      <c r="E21" s="143">
        <f t="shared" si="0"/>
        <v>52.915662740999998</v>
      </c>
      <c r="F21" s="143">
        <f t="shared" si="1"/>
        <v>51.813252989999995</v>
      </c>
      <c r="G21" s="143">
        <f t="shared" si="2"/>
        <v>50.710843421999996</v>
      </c>
      <c r="H21" s="143">
        <f t="shared" si="3"/>
        <v>49.608433671</v>
      </c>
    </row>
    <row r="22" spans="1:8" s="14" customFormat="1" ht="18.75" x14ac:dyDescent="0.3">
      <c r="A22" s="95">
        <v>9</v>
      </c>
      <c r="B22" s="88" t="s">
        <v>82</v>
      </c>
      <c r="C22" s="82" t="s">
        <v>101</v>
      </c>
      <c r="D22" s="76">
        <v>0.30099999999999999</v>
      </c>
      <c r="E22" s="143">
        <f t="shared" si="0"/>
        <v>87.036144727000007</v>
      </c>
      <c r="F22" s="143">
        <f t="shared" si="1"/>
        <v>85.222891529999984</v>
      </c>
      <c r="G22" s="143">
        <f t="shared" si="2"/>
        <v>83.40963863399999</v>
      </c>
      <c r="H22" s="143">
        <f t="shared" si="3"/>
        <v>81.596385436999995</v>
      </c>
    </row>
    <row r="23" spans="1:8" s="14" customFormat="1" ht="18.75" x14ac:dyDescent="0.3">
      <c r="A23" s="95">
        <v>9</v>
      </c>
      <c r="B23" s="88" t="s">
        <v>83</v>
      </c>
      <c r="C23" s="82" t="s">
        <v>101</v>
      </c>
      <c r="D23" s="76">
        <v>0.47099999999999997</v>
      </c>
      <c r="E23" s="143">
        <f t="shared" si="0"/>
        <v>136.19277131699999</v>
      </c>
      <c r="F23" s="143">
        <f t="shared" si="1"/>
        <v>133.35542162999997</v>
      </c>
      <c r="G23" s="143">
        <f t="shared" si="2"/>
        <v>130.51807241399999</v>
      </c>
      <c r="H23" s="143">
        <f t="shared" si="3"/>
        <v>127.68072272699999</v>
      </c>
    </row>
    <row r="24" spans="1:8" s="14" customFormat="1" ht="18.75" x14ac:dyDescent="0.3">
      <c r="A24" s="95">
        <v>9</v>
      </c>
      <c r="B24" s="88" t="s">
        <v>84</v>
      </c>
      <c r="C24" s="82" t="s">
        <v>101</v>
      </c>
      <c r="D24" s="76">
        <v>0.73299999999999998</v>
      </c>
      <c r="E24" s="143">
        <f t="shared" si="0"/>
        <v>211.95180759100001</v>
      </c>
      <c r="F24" s="143">
        <f t="shared" si="1"/>
        <v>207.53614448999997</v>
      </c>
      <c r="G24" s="143">
        <f t="shared" si="2"/>
        <v>203.120482122</v>
      </c>
      <c r="H24" s="143">
        <f t="shared" si="3"/>
        <v>198.70481902099999</v>
      </c>
    </row>
    <row r="25" spans="1:8" s="14" customFormat="1" ht="19.5" thickBot="1" x14ac:dyDescent="0.35">
      <c r="A25" s="96">
        <v>9</v>
      </c>
      <c r="B25" s="89" t="s">
        <v>85</v>
      </c>
      <c r="C25" s="83" t="s">
        <v>101</v>
      </c>
      <c r="D25" s="77">
        <v>1.17</v>
      </c>
      <c r="E25" s="144">
        <f t="shared" si="0"/>
        <v>338.31325358999999</v>
      </c>
      <c r="F25" s="144">
        <f t="shared" si="1"/>
        <v>331.26506009999997</v>
      </c>
      <c r="G25" s="144">
        <f t="shared" si="2"/>
        <v>324.21686777999997</v>
      </c>
      <c r="H25" s="144">
        <f t="shared" si="3"/>
        <v>317.16867429000001</v>
      </c>
    </row>
    <row r="26" spans="1:8" s="14" customFormat="1" ht="18.75" x14ac:dyDescent="0.3">
      <c r="A26" s="94">
        <v>11</v>
      </c>
      <c r="B26" s="87" t="s">
        <v>86</v>
      </c>
      <c r="C26" s="81" t="s">
        <v>101</v>
      </c>
      <c r="D26" s="75">
        <v>6.4000000000000001E-2</v>
      </c>
      <c r="E26" s="145">
        <f t="shared" si="0"/>
        <v>18.506024128</v>
      </c>
      <c r="F26" s="145">
        <f t="shared" si="1"/>
        <v>18.12048192</v>
      </c>
      <c r="G26" s="145">
        <f t="shared" si="2"/>
        <v>17.734939776000001</v>
      </c>
      <c r="H26" s="145">
        <f t="shared" si="3"/>
        <v>17.349397568000001</v>
      </c>
    </row>
    <row r="27" spans="1:8" s="14" customFormat="1" ht="18.75" x14ac:dyDescent="0.3">
      <c r="A27" s="95">
        <v>11</v>
      </c>
      <c r="B27" s="88" t="s">
        <v>88</v>
      </c>
      <c r="C27" s="82" t="s">
        <v>101</v>
      </c>
      <c r="D27" s="76">
        <v>0.154</v>
      </c>
      <c r="E27" s="143">
        <f t="shared" si="0"/>
        <v>44.530120558</v>
      </c>
      <c r="F27" s="143">
        <f t="shared" si="1"/>
        <v>43.602409619999996</v>
      </c>
      <c r="G27" s="143">
        <f t="shared" si="2"/>
        <v>42.674698835999997</v>
      </c>
      <c r="H27" s="143">
        <f t="shared" si="3"/>
        <v>41.746987898</v>
      </c>
    </row>
    <row r="28" spans="1:8" s="14" customFormat="1" ht="18.75" x14ac:dyDescent="0.3">
      <c r="A28" s="95">
        <v>11</v>
      </c>
      <c r="B28" s="88" t="s">
        <v>89</v>
      </c>
      <c r="C28" s="82" t="s">
        <v>101</v>
      </c>
      <c r="D28" s="76">
        <v>0.249</v>
      </c>
      <c r="E28" s="143">
        <f t="shared" si="0"/>
        <v>72.000000123000007</v>
      </c>
      <c r="F28" s="143">
        <f t="shared" si="1"/>
        <v>70.49999996999999</v>
      </c>
      <c r="G28" s="143">
        <f t="shared" si="2"/>
        <v>69.000000065999998</v>
      </c>
      <c r="H28" s="143">
        <f t="shared" si="3"/>
        <v>67.499999912999996</v>
      </c>
    </row>
    <row r="29" spans="1:8" s="14" customFormat="1" ht="18.75" x14ac:dyDescent="0.3">
      <c r="A29" s="95">
        <v>11</v>
      </c>
      <c r="B29" s="88" t="s">
        <v>90</v>
      </c>
      <c r="C29" s="82" t="s">
        <v>101</v>
      </c>
      <c r="D29" s="76">
        <v>0.39600000000000002</v>
      </c>
      <c r="E29" s="143">
        <f t="shared" si="0"/>
        <v>114.50602429200001</v>
      </c>
      <c r="F29" s="143">
        <f t="shared" si="1"/>
        <v>112.12048188</v>
      </c>
      <c r="G29" s="143">
        <f t="shared" si="2"/>
        <v>109.734939864</v>
      </c>
      <c r="H29" s="143">
        <f t="shared" si="3"/>
        <v>107.34939745200001</v>
      </c>
    </row>
    <row r="30" spans="1:8" s="14" customFormat="1" ht="18.75" x14ac:dyDescent="0.3">
      <c r="A30" s="95">
        <v>11</v>
      </c>
      <c r="B30" s="142" t="s">
        <v>91</v>
      </c>
      <c r="C30" s="82" t="s">
        <v>101</v>
      </c>
      <c r="D30" s="76">
        <v>0.61499999999999999</v>
      </c>
      <c r="E30" s="143">
        <f t="shared" si="0"/>
        <v>177.83132560500002</v>
      </c>
      <c r="F30" s="143">
        <f t="shared" si="1"/>
        <v>174.12650594999999</v>
      </c>
      <c r="G30" s="143">
        <f t="shared" si="2"/>
        <v>170.42168690999998</v>
      </c>
      <c r="H30" s="143">
        <f t="shared" si="3"/>
        <v>166.71686725500001</v>
      </c>
    </row>
    <row r="31" spans="1:8" s="14" customFormat="1" ht="19.5" thickBot="1" x14ac:dyDescent="0.35">
      <c r="A31" s="96">
        <v>11</v>
      </c>
      <c r="B31" s="91" t="s">
        <v>92</v>
      </c>
      <c r="C31" s="150" t="s">
        <v>101</v>
      </c>
      <c r="D31" s="77">
        <v>0.97799999999999998</v>
      </c>
      <c r="E31" s="144">
        <f t="shared" si="0"/>
        <v>282.795181206</v>
      </c>
      <c r="F31" s="144">
        <f t="shared" si="1"/>
        <v>276.90361433999999</v>
      </c>
      <c r="G31" s="144">
        <f t="shared" si="2"/>
        <v>271.01204845199999</v>
      </c>
      <c r="H31" s="144">
        <f t="shared" si="3"/>
        <v>265.12048158599998</v>
      </c>
    </row>
  </sheetData>
  <hyperlinks>
    <hyperlink ref="E6" r:id="rId1" display="http://www.rtkpipe.ru/"/>
    <hyperlink ref="E5" r:id="rId2"/>
  </hyperlinks>
  <pageMargins left="0.25" right="0.25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ПНД ПЭ100</vt:lpstr>
      <vt:lpstr>PP-R</vt:lpstr>
      <vt:lpstr>PPRGF</vt:lpstr>
      <vt:lpstr>PE-RT</vt:lpstr>
      <vt:lpstr>PERT-EVOH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Administrator</cp:lastModifiedBy>
  <cp:lastPrinted>2017-03-17T08:32:35Z</cp:lastPrinted>
  <dcterms:created xsi:type="dcterms:W3CDTF">2014-02-02T07:19:18Z</dcterms:created>
  <dcterms:modified xsi:type="dcterms:W3CDTF">2017-05-29T11:12:26Z</dcterms:modified>
</cp:coreProperties>
</file>