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ate1904="1"/>
  <mc:AlternateContent xmlns:mc="http://schemas.openxmlformats.org/markup-compatibility/2006">
    <mc:Choice Requires="x15">
      <x15ac:absPath xmlns:x15ac="http://schemas.microsoft.com/office/spreadsheetml/2010/11/ac" url="C:\Users\ik\YandexDisk\Николай Телков\Рабочие документы\"/>
    </mc:Choice>
  </mc:AlternateContent>
  <xr:revisionPtr revIDLastSave="0" documentId="13_ncr:1_{8C930BFF-251A-4D9D-AD3E-D6CDE96E05AF}" xr6:coauthVersionLast="45" xr6:coauthVersionMax="45" xr10:uidLastSave="{00000000-0000-0000-0000-000000000000}"/>
  <bookViews>
    <workbookView xWindow="-120" yWindow="480" windowWidth="29040" windowHeight="15840" tabRatio="565" xr2:uid="{00000000-000D-0000-FFFF-FFFF00000000}"/>
  </bookViews>
  <sheets>
    <sheet name="МЕНЮ" sheetId="10" r:id="rId1"/>
    <sheet name="RAZOR" sheetId="2" r:id="rId2"/>
    <sheet name="UGEARS" sheetId="5" r:id="rId3"/>
    <sheet name="UGEARS 4kids" sheetId="6" r:id="rId4"/>
    <sheet name="WIPEOUT" sheetId="7" r:id="rId5"/>
    <sheet name="KORBO" sheetId="8" r:id="rId6"/>
    <sheet name="Назад к истокам" sheetId="9" r:id="rId7"/>
    <sheet name="FAQ (полезные ссылки)" sheetId="3" r:id="rId8"/>
  </sheets>
  <definedNames>
    <definedName name="_xlnm._FilterDatabase" localSheetId="1" hidden="1">RAZOR!$D$2:$R$111</definedName>
    <definedName name="МЕНЮ" comment="Возврат на главную страницу">RAZOR!$F$1</definedName>
    <definedName name="_xlnm.Print_Area" localSheetId="5">KORBO!$A$4:$J$13</definedName>
    <definedName name="_xlnm.Print_Area" localSheetId="1">RAZOR!$A$5:$J$111</definedName>
    <definedName name="_xlnm.Print_Area" localSheetId="2">UGEARS!$A$4:$J$69</definedName>
    <definedName name="_xlnm.Print_Area" localSheetId="3">'UGEARS 4kids'!$A$4:$J$24</definedName>
    <definedName name="_xlnm.Print_Area" localSheetId="4">WIPEOUT!$A$4:$K$31</definedName>
    <definedName name="_xlnm.Print_Area" localSheetId="6">'Назад к истокам'!$A$3:$J$24</definedName>
  </definedNames>
  <calcPr calcId="191029" iterateDelta="1E-4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R104" i="2" l="1"/>
  <c r="Q104" i="2"/>
  <c r="P104" i="2"/>
  <c r="O104" i="2"/>
  <c r="N104" i="2"/>
  <c r="M104" i="2"/>
  <c r="R103" i="2"/>
  <c r="Q103" i="2"/>
  <c r="P103" i="2"/>
  <c r="O103" i="2"/>
  <c r="N103" i="2"/>
  <c r="M103" i="2"/>
  <c r="R102" i="2"/>
  <c r="Q102" i="2"/>
  <c r="P102" i="2"/>
  <c r="O102" i="2"/>
  <c r="N102" i="2"/>
  <c r="M102" i="2"/>
  <c r="R89" i="2"/>
  <c r="Q89" i="2"/>
  <c r="P89" i="2"/>
  <c r="O89" i="2"/>
  <c r="N89" i="2"/>
  <c r="M89" i="2"/>
  <c r="R88" i="2"/>
  <c r="Q88" i="2"/>
  <c r="P88" i="2"/>
  <c r="O88" i="2"/>
  <c r="N88" i="2"/>
  <c r="M88" i="2"/>
  <c r="R87" i="2"/>
  <c r="Q87" i="2"/>
  <c r="P87" i="2"/>
  <c r="O87" i="2"/>
  <c r="N87" i="2"/>
  <c r="M87" i="2"/>
  <c r="R86" i="2"/>
  <c r="Q86" i="2"/>
  <c r="P86" i="2"/>
  <c r="O86" i="2"/>
  <c r="N86" i="2"/>
  <c r="M86" i="2"/>
  <c r="R17" i="2"/>
  <c r="Q17" i="2"/>
  <c r="P17" i="2"/>
  <c r="O17" i="2"/>
  <c r="N17" i="2"/>
  <c r="M17" i="2"/>
  <c r="R55" i="2"/>
  <c r="Q55" i="2"/>
  <c r="P55" i="2"/>
  <c r="O55" i="2"/>
  <c r="N55" i="2"/>
  <c r="M55" i="2"/>
  <c r="R21" i="2"/>
  <c r="Q21" i="2"/>
  <c r="P21" i="2"/>
  <c r="O21" i="2"/>
  <c r="N21" i="2"/>
  <c r="M21" i="2"/>
  <c r="R20" i="2" l="1"/>
  <c r="Q20" i="2"/>
  <c r="P20" i="2"/>
  <c r="O20" i="2"/>
  <c r="N20" i="2"/>
  <c r="M20" i="2"/>
  <c r="U62" i="5" l="1"/>
  <c r="T62" i="5"/>
  <c r="S62" i="5"/>
  <c r="R62" i="5"/>
  <c r="Q62" i="5"/>
  <c r="P62" i="5"/>
  <c r="O62" i="5"/>
  <c r="N62" i="5"/>
  <c r="M62" i="5"/>
  <c r="U63" i="5"/>
  <c r="T63" i="5"/>
  <c r="S63" i="5"/>
  <c r="R63" i="5"/>
  <c r="Q63" i="5"/>
  <c r="P63" i="5"/>
  <c r="O63" i="5"/>
  <c r="N63" i="5"/>
  <c r="M63" i="5"/>
  <c r="K4" i="2"/>
  <c r="F5" i="10" s="1"/>
  <c r="K3" i="5"/>
  <c r="O2" i="5"/>
  <c r="K3" i="6"/>
  <c r="O2" i="6"/>
  <c r="I4" i="9"/>
  <c r="M3" i="9"/>
  <c r="K3" i="8"/>
  <c r="O2" i="8"/>
  <c r="K3" i="7"/>
  <c r="N2" i="7"/>
  <c r="M59" i="5"/>
  <c r="N59" i="5"/>
  <c r="O59" i="5"/>
  <c r="P59" i="5"/>
  <c r="Q59" i="5"/>
  <c r="R59" i="5"/>
  <c r="S59" i="5"/>
  <c r="T59" i="5"/>
  <c r="U59" i="5"/>
  <c r="M60" i="5"/>
  <c r="N60" i="5"/>
  <c r="O60" i="5"/>
  <c r="P60" i="5"/>
  <c r="Q60" i="5"/>
  <c r="R60" i="5"/>
  <c r="S60" i="5"/>
  <c r="T60" i="5"/>
  <c r="U60" i="5"/>
  <c r="M61" i="5"/>
  <c r="N61" i="5"/>
  <c r="O61" i="5"/>
  <c r="P61" i="5"/>
  <c r="Q61" i="5"/>
  <c r="R61" i="5"/>
  <c r="S61" i="5"/>
  <c r="T61" i="5"/>
  <c r="U61" i="5"/>
  <c r="M64" i="5"/>
  <c r="N64" i="5"/>
  <c r="O64" i="5"/>
  <c r="P64" i="5"/>
  <c r="Q64" i="5"/>
  <c r="R64" i="5"/>
  <c r="S64" i="5"/>
  <c r="T64" i="5"/>
  <c r="U64" i="5"/>
  <c r="K23" i="9"/>
  <c r="L23" i="9"/>
  <c r="M23" i="9"/>
  <c r="N23" i="9"/>
  <c r="O23" i="9"/>
  <c r="P23" i="9"/>
  <c r="Q23" i="9"/>
  <c r="R23" i="9"/>
  <c r="S23" i="9"/>
  <c r="K24" i="9"/>
  <c r="L24" i="9"/>
  <c r="M24" i="9"/>
  <c r="N24" i="9"/>
  <c r="O24" i="9"/>
  <c r="P24" i="9"/>
  <c r="Q24" i="9"/>
  <c r="R24" i="9"/>
  <c r="S24" i="9"/>
  <c r="M22" i="9"/>
  <c r="R22" i="9"/>
  <c r="S22" i="9"/>
  <c r="L22" i="9"/>
  <c r="P22" i="9"/>
  <c r="Q22" i="9"/>
  <c r="K22" i="9"/>
  <c r="N22" i="9"/>
  <c r="O22" i="9"/>
  <c r="R7" i="9"/>
  <c r="S7" i="9"/>
  <c r="R8" i="9"/>
  <c r="S8" i="9"/>
  <c r="R9" i="9"/>
  <c r="S9" i="9"/>
  <c r="R10" i="9"/>
  <c r="S10" i="9"/>
  <c r="R11" i="9"/>
  <c r="S11" i="9"/>
  <c r="R12" i="9"/>
  <c r="S12" i="9"/>
  <c r="R13" i="9"/>
  <c r="S13" i="9"/>
  <c r="R14" i="9"/>
  <c r="S14" i="9"/>
  <c r="R15" i="9"/>
  <c r="S15" i="9"/>
  <c r="R16" i="9"/>
  <c r="S16" i="9"/>
  <c r="R17" i="9"/>
  <c r="S17" i="9"/>
  <c r="R18" i="9"/>
  <c r="S18" i="9"/>
  <c r="R19" i="9"/>
  <c r="S19" i="9"/>
  <c r="R20" i="9"/>
  <c r="S20" i="9"/>
  <c r="R21" i="9"/>
  <c r="S21" i="9"/>
  <c r="S6" i="9"/>
  <c r="R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6" i="9"/>
  <c r="M11" i="2"/>
  <c r="N11" i="2"/>
  <c r="O11" i="2"/>
  <c r="P11" i="2"/>
  <c r="Q11" i="2"/>
  <c r="R11" i="2"/>
  <c r="R36" i="2"/>
  <c r="Q36" i="2"/>
  <c r="P36" i="2"/>
  <c r="O36" i="2"/>
  <c r="N36" i="2"/>
  <c r="M36" i="2"/>
  <c r="R38" i="2"/>
  <c r="Q38" i="2"/>
  <c r="P38" i="2"/>
  <c r="O38" i="2"/>
  <c r="N38" i="2"/>
  <c r="M38" i="2"/>
  <c r="R35" i="2"/>
  <c r="Q35" i="2"/>
  <c r="P35" i="2"/>
  <c r="O35" i="2"/>
  <c r="N35" i="2"/>
  <c r="M35" i="2"/>
  <c r="G2" i="2"/>
  <c r="O69" i="5"/>
  <c r="N69" i="5"/>
  <c r="M69" i="5"/>
  <c r="O68" i="5"/>
  <c r="N68" i="5"/>
  <c r="M68" i="5"/>
  <c r="U54" i="5"/>
  <c r="T54" i="5"/>
  <c r="S54" i="5"/>
  <c r="R54" i="5"/>
  <c r="Q54" i="5"/>
  <c r="P54" i="5"/>
  <c r="O54" i="5"/>
  <c r="N54" i="5"/>
  <c r="M54" i="5"/>
  <c r="U53" i="5"/>
  <c r="T53" i="5"/>
  <c r="S53" i="5"/>
  <c r="R53" i="5"/>
  <c r="Q53" i="5"/>
  <c r="P53" i="5"/>
  <c r="O53" i="5"/>
  <c r="N53" i="5"/>
  <c r="M53" i="5"/>
  <c r="U52" i="5"/>
  <c r="T52" i="5"/>
  <c r="S52" i="5"/>
  <c r="R52" i="5"/>
  <c r="Q52" i="5"/>
  <c r="P52" i="5"/>
  <c r="O52" i="5"/>
  <c r="N52" i="5"/>
  <c r="M52" i="5"/>
  <c r="U51" i="5"/>
  <c r="T51" i="5"/>
  <c r="S51" i="5"/>
  <c r="R51" i="5"/>
  <c r="Q51" i="5"/>
  <c r="P51" i="5"/>
  <c r="O51" i="5"/>
  <c r="N51" i="5"/>
  <c r="M51" i="5"/>
  <c r="U56" i="5"/>
  <c r="T56" i="5"/>
  <c r="S56" i="5"/>
  <c r="R56" i="5"/>
  <c r="Q56" i="5"/>
  <c r="P56" i="5"/>
  <c r="O56" i="5"/>
  <c r="N56" i="5"/>
  <c r="M56" i="5"/>
  <c r="U55" i="5"/>
  <c r="T55" i="5"/>
  <c r="S55" i="5"/>
  <c r="R55" i="5"/>
  <c r="Q55" i="5"/>
  <c r="P55" i="5"/>
  <c r="O55" i="5"/>
  <c r="N55" i="5"/>
  <c r="M55" i="5"/>
  <c r="U57" i="5"/>
  <c r="T57" i="5"/>
  <c r="S57" i="5"/>
  <c r="R57" i="5"/>
  <c r="Q57" i="5"/>
  <c r="P57" i="5"/>
  <c r="O57" i="5"/>
  <c r="N57" i="5"/>
  <c r="M57" i="5"/>
  <c r="U58" i="5"/>
  <c r="T58" i="5"/>
  <c r="S58" i="5"/>
  <c r="R58" i="5"/>
  <c r="Q58" i="5"/>
  <c r="P58" i="5"/>
  <c r="O58" i="5"/>
  <c r="N58" i="5"/>
  <c r="M58" i="5"/>
  <c r="R16" i="7"/>
  <c r="Q16" i="7"/>
  <c r="P16" i="7"/>
  <c r="O16" i="7"/>
  <c r="N16" i="7"/>
  <c r="M16" i="7"/>
  <c r="R15" i="7"/>
  <c r="Q15" i="7"/>
  <c r="P15" i="7"/>
  <c r="O15" i="7"/>
  <c r="N15" i="7"/>
  <c r="M15" i="7"/>
  <c r="R14" i="7"/>
  <c r="Q14" i="7"/>
  <c r="P14" i="7"/>
  <c r="O14" i="7"/>
  <c r="N14" i="7"/>
  <c r="M14" i="7"/>
  <c r="R13" i="7"/>
  <c r="Q13" i="7"/>
  <c r="P13" i="7"/>
  <c r="O13" i="7"/>
  <c r="N13" i="7"/>
  <c r="M13" i="7"/>
  <c r="R12" i="7"/>
  <c r="Q12" i="7"/>
  <c r="P12" i="7"/>
  <c r="O12" i="7"/>
  <c r="N12" i="7"/>
  <c r="M12" i="7"/>
  <c r="R9" i="7"/>
  <c r="Q9" i="7"/>
  <c r="P9" i="7"/>
  <c r="O9" i="7"/>
  <c r="N9" i="7"/>
  <c r="M9" i="7"/>
  <c r="R22" i="7"/>
  <c r="Q22" i="7"/>
  <c r="P22" i="7"/>
  <c r="O22" i="7"/>
  <c r="N22" i="7"/>
  <c r="M22" i="7"/>
  <c r="R20" i="7"/>
  <c r="Q20" i="7"/>
  <c r="P20" i="7"/>
  <c r="O20" i="7"/>
  <c r="N20" i="7"/>
  <c r="M20" i="7"/>
  <c r="R18" i="7"/>
  <c r="Q18" i="7"/>
  <c r="P18" i="7"/>
  <c r="O18" i="7"/>
  <c r="N18" i="7"/>
  <c r="M18" i="7"/>
  <c r="L6" i="9"/>
  <c r="K6" i="9"/>
  <c r="N5" i="6"/>
  <c r="N6" i="6"/>
  <c r="N7" i="6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M5" i="6"/>
  <c r="M6" i="6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N9" i="2"/>
  <c r="M9" i="2"/>
  <c r="O5" i="6"/>
  <c r="O6" i="6"/>
  <c r="O7" i="6"/>
  <c r="O8" i="6"/>
  <c r="O9" i="6"/>
  <c r="O10" i="6"/>
  <c r="O11" i="6"/>
  <c r="O12" i="6"/>
  <c r="O13" i="6"/>
  <c r="O14" i="6"/>
  <c r="O15" i="6"/>
  <c r="O16" i="6"/>
  <c r="O17" i="6"/>
  <c r="O18" i="6"/>
  <c r="O19" i="6"/>
  <c r="O20" i="6"/>
  <c r="O21" i="6"/>
  <c r="O22" i="6"/>
  <c r="O23" i="6"/>
  <c r="O24" i="6"/>
  <c r="N5" i="5"/>
  <c r="O5" i="5"/>
  <c r="M5" i="5"/>
  <c r="M97" i="2"/>
  <c r="N97" i="2"/>
  <c r="O97" i="2"/>
  <c r="P97" i="2"/>
  <c r="Q97" i="2"/>
  <c r="R97" i="2"/>
  <c r="Q16" i="9"/>
  <c r="P16" i="9"/>
  <c r="O16" i="9"/>
  <c r="N16" i="9"/>
  <c r="L16" i="9"/>
  <c r="K16" i="9"/>
  <c r="Q14" i="9"/>
  <c r="P14" i="9"/>
  <c r="O14" i="9"/>
  <c r="N14" i="9"/>
  <c r="L14" i="9"/>
  <c r="K14" i="9"/>
  <c r="M41" i="2"/>
  <c r="N41" i="2"/>
  <c r="O41" i="2"/>
  <c r="P41" i="2"/>
  <c r="Q41" i="2"/>
  <c r="R41" i="2"/>
  <c r="M34" i="2"/>
  <c r="N34" i="2"/>
  <c r="O34" i="2"/>
  <c r="P34" i="2"/>
  <c r="Q34" i="2"/>
  <c r="R34" i="2"/>
  <c r="M16" i="2"/>
  <c r="N16" i="2"/>
  <c r="O16" i="2"/>
  <c r="P16" i="2"/>
  <c r="Q16" i="2"/>
  <c r="R16" i="2"/>
  <c r="R79" i="2"/>
  <c r="Q79" i="2"/>
  <c r="P79" i="2"/>
  <c r="O79" i="2"/>
  <c r="N79" i="2"/>
  <c r="M79" i="2"/>
  <c r="R81" i="2"/>
  <c r="Q81" i="2"/>
  <c r="P81" i="2"/>
  <c r="O81" i="2"/>
  <c r="N81" i="2"/>
  <c r="M81" i="2"/>
  <c r="R80" i="2"/>
  <c r="Q80" i="2"/>
  <c r="P80" i="2"/>
  <c r="O80" i="2"/>
  <c r="N80" i="2"/>
  <c r="M80" i="2"/>
  <c r="R75" i="2"/>
  <c r="Q75" i="2"/>
  <c r="P75" i="2"/>
  <c r="O75" i="2"/>
  <c r="N75" i="2"/>
  <c r="M75" i="2"/>
  <c r="R63" i="2"/>
  <c r="Q63" i="2"/>
  <c r="P63" i="2"/>
  <c r="O63" i="2"/>
  <c r="N63" i="2"/>
  <c r="M63" i="2"/>
  <c r="R96" i="2"/>
  <c r="Q96" i="2"/>
  <c r="P96" i="2"/>
  <c r="O96" i="2"/>
  <c r="N96" i="2"/>
  <c r="M96" i="2"/>
  <c r="R95" i="2"/>
  <c r="Q95" i="2"/>
  <c r="P95" i="2"/>
  <c r="O95" i="2"/>
  <c r="N95" i="2"/>
  <c r="M95" i="2"/>
  <c r="R73" i="2"/>
  <c r="Q73" i="2"/>
  <c r="P73" i="2"/>
  <c r="O73" i="2"/>
  <c r="N73" i="2"/>
  <c r="M73" i="2"/>
  <c r="K11" i="9"/>
  <c r="L11" i="9"/>
  <c r="N11" i="9"/>
  <c r="O11" i="9"/>
  <c r="P11" i="9"/>
  <c r="Q11" i="9"/>
  <c r="H2" i="5"/>
  <c r="Q8" i="9"/>
  <c r="P8" i="9"/>
  <c r="O8" i="9"/>
  <c r="N8" i="9"/>
  <c r="L8" i="9"/>
  <c r="K8" i="9"/>
  <c r="K7" i="9"/>
  <c r="L7" i="9"/>
  <c r="N7" i="9"/>
  <c r="O7" i="9"/>
  <c r="P7" i="9"/>
  <c r="Q7" i="9"/>
  <c r="O6" i="5"/>
  <c r="O7" i="5"/>
  <c r="O8" i="5"/>
  <c r="O9" i="5"/>
  <c r="O10" i="5"/>
  <c r="O11" i="5"/>
  <c r="O12" i="5"/>
  <c r="O13" i="5"/>
  <c r="O14" i="5"/>
  <c r="O15" i="5"/>
  <c r="O16" i="5"/>
  <c r="O17" i="5"/>
  <c r="O20" i="5"/>
  <c r="O21" i="5"/>
  <c r="O18" i="5"/>
  <c r="O19" i="5"/>
  <c r="O22" i="5"/>
  <c r="O23" i="5"/>
  <c r="O26" i="5"/>
  <c r="O27" i="5"/>
  <c r="O24" i="5"/>
  <c r="O28" i="5"/>
  <c r="O32" i="5"/>
  <c r="O33" i="5"/>
  <c r="O25" i="5"/>
  <c r="O29" i="5"/>
  <c r="O30" i="5"/>
  <c r="O31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65" i="5"/>
  <c r="O66" i="5"/>
  <c r="O67" i="5"/>
  <c r="N6" i="5"/>
  <c r="N7" i="5"/>
  <c r="N8" i="5"/>
  <c r="N9" i="5"/>
  <c r="N10" i="5"/>
  <c r="N11" i="5"/>
  <c r="N12" i="5"/>
  <c r="N13" i="5"/>
  <c r="N14" i="5"/>
  <c r="N15" i="5"/>
  <c r="N16" i="5"/>
  <c r="N17" i="5"/>
  <c r="N20" i="5"/>
  <c r="N21" i="5"/>
  <c r="N18" i="5"/>
  <c r="N19" i="5"/>
  <c r="N22" i="5"/>
  <c r="N23" i="5"/>
  <c r="N26" i="5"/>
  <c r="N27" i="5"/>
  <c r="N24" i="5"/>
  <c r="N28" i="5"/>
  <c r="N32" i="5"/>
  <c r="N25" i="5"/>
  <c r="N29" i="5"/>
  <c r="N30" i="5"/>
  <c r="N31" i="5"/>
  <c r="N33" i="5"/>
  <c r="N34" i="5"/>
  <c r="N35" i="5"/>
  <c r="N36" i="5"/>
  <c r="N38" i="5"/>
  <c r="N40" i="5"/>
  <c r="N39" i="5"/>
  <c r="N37" i="5"/>
  <c r="N41" i="5"/>
  <c r="N42" i="5"/>
  <c r="N43" i="5"/>
  <c r="N44" i="5"/>
  <c r="N45" i="5"/>
  <c r="N46" i="5"/>
  <c r="N47" i="5"/>
  <c r="N48" i="5"/>
  <c r="N49" i="5"/>
  <c r="N50" i="5"/>
  <c r="N65" i="5"/>
  <c r="N66" i="5"/>
  <c r="N67" i="5"/>
  <c r="M6" i="5"/>
  <c r="M7" i="5"/>
  <c r="M8" i="5"/>
  <c r="M9" i="5"/>
  <c r="M10" i="5"/>
  <c r="M11" i="5"/>
  <c r="M12" i="5"/>
  <c r="M13" i="5"/>
  <c r="M14" i="5"/>
  <c r="M15" i="5"/>
  <c r="M16" i="5"/>
  <c r="M17" i="5"/>
  <c r="M20" i="5"/>
  <c r="M21" i="5"/>
  <c r="M18" i="5"/>
  <c r="M19" i="5"/>
  <c r="M22" i="5"/>
  <c r="M23" i="5"/>
  <c r="M26" i="5"/>
  <c r="M27" i="5"/>
  <c r="M24" i="5"/>
  <c r="M28" i="5"/>
  <c r="M32" i="5"/>
  <c r="M33" i="5"/>
  <c r="M25" i="5"/>
  <c r="M29" i="5"/>
  <c r="M30" i="5"/>
  <c r="M31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65" i="5"/>
  <c r="M66" i="5"/>
  <c r="M67" i="5"/>
  <c r="P41" i="5"/>
  <c r="Q41" i="5"/>
  <c r="R41" i="5"/>
  <c r="S41" i="5"/>
  <c r="T41" i="5"/>
  <c r="U41" i="5"/>
  <c r="P42" i="5"/>
  <c r="Q42" i="5"/>
  <c r="R42" i="5"/>
  <c r="S42" i="5"/>
  <c r="T42" i="5"/>
  <c r="U42" i="5"/>
  <c r="P43" i="5"/>
  <c r="Q43" i="5"/>
  <c r="R43" i="5"/>
  <c r="S43" i="5"/>
  <c r="T43" i="5"/>
  <c r="U43" i="5"/>
  <c r="P44" i="5"/>
  <c r="Q44" i="5"/>
  <c r="R44" i="5"/>
  <c r="S44" i="5"/>
  <c r="T44" i="5"/>
  <c r="U44" i="5"/>
  <c r="P45" i="5"/>
  <c r="Q45" i="5"/>
  <c r="R45" i="5"/>
  <c r="S45" i="5"/>
  <c r="T45" i="5"/>
  <c r="U45" i="5"/>
  <c r="P46" i="5"/>
  <c r="Q46" i="5"/>
  <c r="R46" i="5"/>
  <c r="S46" i="5"/>
  <c r="T46" i="5"/>
  <c r="U46" i="5"/>
  <c r="P47" i="5"/>
  <c r="Q47" i="5"/>
  <c r="R47" i="5"/>
  <c r="S47" i="5"/>
  <c r="T47" i="5"/>
  <c r="U47" i="5"/>
  <c r="P48" i="5"/>
  <c r="Q48" i="5"/>
  <c r="R48" i="5"/>
  <c r="S48" i="5"/>
  <c r="T48" i="5"/>
  <c r="U48" i="5"/>
  <c r="P49" i="5"/>
  <c r="Q49" i="5"/>
  <c r="R49" i="5"/>
  <c r="S49" i="5"/>
  <c r="T49" i="5"/>
  <c r="U49" i="5"/>
  <c r="P50" i="5"/>
  <c r="Q50" i="5"/>
  <c r="R50" i="5"/>
  <c r="S50" i="5"/>
  <c r="T50" i="5"/>
  <c r="U50" i="5"/>
  <c r="P34" i="5"/>
  <c r="Q34" i="5"/>
  <c r="R34" i="5"/>
  <c r="S34" i="5"/>
  <c r="T34" i="5"/>
  <c r="U34" i="5"/>
  <c r="P35" i="5"/>
  <c r="Q35" i="5"/>
  <c r="R35" i="5"/>
  <c r="S35" i="5"/>
  <c r="T35" i="5"/>
  <c r="U35" i="5"/>
  <c r="B48" i="9"/>
  <c r="B47" i="9"/>
  <c r="A46" i="9"/>
  <c r="B37" i="8"/>
  <c r="B36" i="8"/>
  <c r="A35" i="8"/>
  <c r="B55" i="7"/>
  <c r="B54" i="7"/>
  <c r="A53" i="7"/>
  <c r="B49" i="6"/>
  <c r="B48" i="6"/>
  <c r="A47" i="6"/>
  <c r="B93" i="5"/>
  <c r="B92" i="5"/>
  <c r="A91" i="5"/>
  <c r="B136" i="2"/>
  <c r="B135" i="2"/>
  <c r="A134" i="2"/>
  <c r="A3" i="2"/>
  <c r="E2" i="5"/>
  <c r="E2" i="6"/>
  <c r="E2" i="7"/>
  <c r="C3" i="9"/>
  <c r="E2" i="8"/>
  <c r="E3" i="9"/>
  <c r="H2" i="8"/>
  <c r="H2" i="7"/>
  <c r="H2" i="6"/>
  <c r="M14" i="2"/>
  <c r="N14" i="2"/>
  <c r="O14" i="2"/>
  <c r="P14" i="2"/>
  <c r="Q14" i="2"/>
  <c r="R14" i="2"/>
  <c r="Q21" i="9"/>
  <c r="P21" i="9"/>
  <c r="O21" i="9"/>
  <c r="N21" i="9"/>
  <c r="L21" i="9"/>
  <c r="K21" i="9"/>
  <c r="Q20" i="9"/>
  <c r="P20" i="9"/>
  <c r="O20" i="9"/>
  <c r="N20" i="9"/>
  <c r="L20" i="9"/>
  <c r="K20" i="9"/>
  <c r="Q19" i="9"/>
  <c r="P19" i="9"/>
  <c r="O19" i="9"/>
  <c r="N19" i="9"/>
  <c r="L19" i="9"/>
  <c r="K19" i="9"/>
  <c r="Q18" i="9"/>
  <c r="P18" i="9"/>
  <c r="O18" i="9"/>
  <c r="N18" i="9"/>
  <c r="L18" i="9"/>
  <c r="K18" i="9"/>
  <c r="Q17" i="9"/>
  <c r="P17" i="9"/>
  <c r="O17" i="9"/>
  <c r="N17" i="9"/>
  <c r="L17" i="9"/>
  <c r="K17" i="9"/>
  <c r="Q15" i="9"/>
  <c r="P15" i="9"/>
  <c r="O15" i="9"/>
  <c r="N15" i="9"/>
  <c r="L15" i="9"/>
  <c r="K15" i="9"/>
  <c r="Q13" i="9"/>
  <c r="P13" i="9"/>
  <c r="O13" i="9"/>
  <c r="N13" i="9"/>
  <c r="L13" i="9"/>
  <c r="K13" i="9"/>
  <c r="Q12" i="9"/>
  <c r="P12" i="9"/>
  <c r="O12" i="9"/>
  <c r="N12" i="9"/>
  <c r="L12" i="9"/>
  <c r="K12" i="9"/>
  <c r="Q10" i="9"/>
  <c r="P10" i="9"/>
  <c r="O10" i="9"/>
  <c r="N10" i="9"/>
  <c r="L10" i="9"/>
  <c r="K10" i="9"/>
  <c r="Q9" i="9"/>
  <c r="P9" i="9"/>
  <c r="O9" i="9"/>
  <c r="N9" i="9"/>
  <c r="L9" i="9"/>
  <c r="K9" i="9"/>
  <c r="Q6" i="9"/>
  <c r="P6" i="9"/>
  <c r="O6" i="9"/>
  <c r="N6" i="9"/>
  <c r="U13" i="8"/>
  <c r="T13" i="8"/>
  <c r="S13" i="8"/>
  <c r="R13" i="8"/>
  <c r="Q13" i="8"/>
  <c r="P13" i="8"/>
  <c r="O13" i="8"/>
  <c r="N13" i="8"/>
  <c r="M13" i="8"/>
  <c r="U12" i="8"/>
  <c r="T12" i="8"/>
  <c r="S12" i="8"/>
  <c r="R12" i="8"/>
  <c r="Q12" i="8"/>
  <c r="P12" i="8"/>
  <c r="O12" i="8"/>
  <c r="N12" i="8"/>
  <c r="M12" i="8"/>
  <c r="U11" i="8"/>
  <c r="T11" i="8"/>
  <c r="S11" i="8"/>
  <c r="R11" i="8"/>
  <c r="Q11" i="8"/>
  <c r="P11" i="8"/>
  <c r="O11" i="8"/>
  <c r="N11" i="8"/>
  <c r="M11" i="8"/>
  <c r="U10" i="8"/>
  <c r="T10" i="8"/>
  <c r="S10" i="8"/>
  <c r="R10" i="8"/>
  <c r="Q10" i="8"/>
  <c r="P10" i="8"/>
  <c r="O10" i="8"/>
  <c r="N10" i="8"/>
  <c r="M10" i="8"/>
  <c r="U9" i="8"/>
  <c r="T9" i="8"/>
  <c r="S9" i="8"/>
  <c r="R9" i="8"/>
  <c r="Q9" i="8"/>
  <c r="P9" i="8"/>
  <c r="O9" i="8"/>
  <c r="N9" i="8"/>
  <c r="M9" i="8"/>
  <c r="U8" i="8"/>
  <c r="T8" i="8"/>
  <c r="S8" i="8"/>
  <c r="R8" i="8"/>
  <c r="Q8" i="8"/>
  <c r="P8" i="8"/>
  <c r="O8" i="8"/>
  <c r="N8" i="8"/>
  <c r="M8" i="8"/>
  <c r="U7" i="8"/>
  <c r="T7" i="8"/>
  <c r="S7" i="8"/>
  <c r="R7" i="8"/>
  <c r="Q7" i="8"/>
  <c r="P7" i="8"/>
  <c r="O7" i="8"/>
  <c r="N7" i="8"/>
  <c r="M7" i="8"/>
  <c r="U6" i="8"/>
  <c r="T6" i="8"/>
  <c r="S6" i="8"/>
  <c r="R6" i="8"/>
  <c r="Q6" i="8"/>
  <c r="P6" i="8"/>
  <c r="O6" i="8"/>
  <c r="O4" i="8" s="1"/>
  <c r="N6" i="8"/>
  <c r="M6" i="8"/>
  <c r="U5" i="8"/>
  <c r="T5" i="8"/>
  <c r="S5" i="8"/>
  <c r="R5" i="8"/>
  <c r="Q5" i="8"/>
  <c r="P5" i="8"/>
  <c r="O5" i="8"/>
  <c r="N5" i="8"/>
  <c r="N4" i="8" s="1"/>
  <c r="M5" i="8"/>
  <c r="R31" i="7"/>
  <c r="Q31" i="7"/>
  <c r="P31" i="7"/>
  <c r="O31" i="7"/>
  <c r="N31" i="7"/>
  <c r="M31" i="7"/>
  <c r="R30" i="7"/>
  <c r="Q30" i="7"/>
  <c r="P30" i="7"/>
  <c r="O30" i="7"/>
  <c r="N30" i="7"/>
  <c r="M30" i="7"/>
  <c r="R29" i="7"/>
  <c r="Q29" i="7"/>
  <c r="P29" i="7"/>
  <c r="O29" i="7"/>
  <c r="N29" i="7"/>
  <c r="M29" i="7"/>
  <c r="R28" i="7"/>
  <c r="Q28" i="7"/>
  <c r="P28" i="7"/>
  <c r="O28" i="7"/>
  <c r="N28" i="7"/>
  <c r="M28" i="7"/>
  <c r="R27" i="7"/>
  <c r="Q27" i="7"/>
  <c r="P27" i="7"/>
  <c r="O27" i="7"/>
  <c r="N27" i="7"/>
  <c r="M27" i="7"/>
  <c r="R26" i="7"/>
  <c r="Q26" i="7"/>
  <c r="P26" i="7"/>
  <c r="O26" i="7"/>
  <c r="N26" i="7"/>
  <c r="M26" i="7"/>
  <c r="R25" i="7"/>
  <c r="Q25" i="7"/>
  <c r="P25" i="7"/>
  <c r="O25" i="7"/>
  <c r="N25" i="7"/>
  <c r="M25" i="7"/>
  <c r="R24" i="7"/>
  <c r="Q24" i="7"/>
  <c r="P24" i="7"/>
  <c r="O24" i="7"/>
  <c r="N24" i="7"/>
  <c r="M24" i="7"/>
  <c r="R23" i="7"/>
  <c r="Q23" i="7"/>
  <c r="P23" i="7"/>
  <c r="O23" i="7"/>
  <c r="N23" i="7"/>
  <c r="M23" i="7"/>
  <c r="R21" i="7"/>
  <c r="Q21" i="7"/>
  <c r="P21" i="7"/>
  <c r="O21" i="7"/>
  <c r="N21" i="7"/>
  <c r="M21" i="7"/>
  <c r="R19" i="7"/>
  <c r="Q19" i="7"/>
  <c r="P19" i="7"/>
  <c r="O19" i="7"/>
  <c r="N19" i="7"/>
  <c r="M19" i="7"/>
  <c r="R17" i="7"/>
  <c r="Q17" i="7"/>
  <c r="P17" i="7"/>
  <c r="O17" i="7"/>
  <c r="N17" i="7"/>
  <c r="M17" i="7"/>
  <c r="R11" i="7"/>
  <c r="Q11" i="7"/>
  <c r="P11" i="7"/>
  <c r="O11" i="7"/>
  <c r="N11" i="7"/>
  <c r="M11" i="7"/>
  <c r="R10" i="7"/>
  <c r="Q10" i="7"/>
  <c r="P10" i="7"/>
  <c r="O10" i="7"/>
  <c r="N10" i="7"/>
  <c r="M10" i="7"/>
  <c r="R8" i="7"/>
  <c r="Q8" i="7"/>
  <c r="P8" i="7"/>
  <c r="O8" i="7"/>
  <c r="N8" i="7"/>
  <c r="M8" i="7"/>
  <c r="R7" i="7"/>
  <c r="Q7" i="7"/>
  <c r="P7" i="7"/>
  <c r="O7" i="7"/>
  <c r="N7" i="7"/>
  <c r="M7" i="7"/>
  <c r="R6" i="7"/>
  <c r="Q6" i="7"/>
  <c r="P6" i="7"/>
  <c r="O6" i="7"/>
  <c r="N6" i="7"/>
  <c r="M6" i="7"/>
  <c r="R5" i="7"/>
  <c r="Q5" i="7"/>
  <c r="P5" i="7"/>
  <c r="O5" i="7"/>
  <c r="N5" i="7"/>
  <c r="M5" i="7"/>
  <c r="U37" i="5"/>
  <c r="T37" i="5"/>
  <c r="S37" i="5"/>
  <c r="R37" i="5"/>
  <c r="Q37" i="5"/>
  <c r="P37" i="5"/>
  <c r="U39" i="5"/>
  <c r="T39" i="5"/>
  <c r="S39" i="5"/>
  <c r="R39" i="5"/>
  <c r="Q39" i="5"/>
  <c r="P39" i="5"/>
  <c r="U40" i="5"/>
  <c r="T40" i="5"/>
  <c r="S40" i="5"/>
  <c r="R40" i="5"/>
  <c r="Q40" i="5"/>
  <c r="P40" i="5"/>
  <c r="U38" i="5"/>
  <c r="T38" i="5"/>
  <c r="S38" i="5"/>
  <c r="R38" i="5"/>
  <c r="Q38" i="5"/>
  <c r="P38" i="5"/>
  <c r="U36" i="5"/>
  <c r="T36" i="5"/>
  <c r="S36" i="5"/>
  <c r="R36" i="5"/>
  <c r="Q36" i="5"/>
  <c r="P36" i="5"/>
  <c r="U33" i="5"/>
  <c r="T33" i="5"/>
  <c r="S33" i="5"/>
  <c r="R33" i="5"/>
  <c r="Q33" i="5"/>
  <c r="P33" i="5"/>
  <c r="U31" i="5"/>
  <c r="T31" i="5"/>
  <c r="S31" i="5"/>
  <c r="R31" i="5"/>
  <c r="Q31" i="5"/>
  <c r="P31" i="5"/>
  <c r="U30" i="5"/>
  <c r="T30" i="5"/>
  <c r="S30" i="5"/>
  <c r="R30" i="5"/>
  <c r="Q30" i="5"/>
  <c r="P30" i="5"/>
  <c r="U29" i="5"/>
  <c r="T29" i="5"/>
  <c r="S29" i="5"/>
  <c r="R29" i="5"/>
  <c r="Q29" i="5"/>
  <c r="P29" i="5"/>
  <c r="U25" i="5"/>
  <c r="T25" i="5"/>
  <c r="S25" i="5"/>
  <c r="R25" i="5"/>
  <c r="Q25" i="5"/>
  <c r="P25" i="5"/>
  <c r="U32" i="5"/>
  <c r="T32" i="5"/>
  <c r="S32" i="5"/>
  <c r="R32" i="5"/>
  <c r="Q32" i="5"/>
  <c r="P32" i="5"/>
  <c r="U28" i="5"/>
  <c r="T28" i="5"/>
  <c r="S28" i="5"/>
  <c r="R28" i="5"/>
  <c r="Q28" i="5"/>
  <c r="P28" i="5"/>
  <c r="U24" i="5"/>
  <c r="T24" i="5"/>
  <c r="S24" i="5"/>
  <c r="R24" i="5"/>
  <c r="Q24" i="5"/>
  <c r="P24" i="5"/>
  <c r="U27" i="5"/>
  <c r="T27" i="5"/>
  <c r="S27" i="5"/>
  <c r="R27" i="5"/>
  <c r="Q27" i="5"/>
  <c r="P27" i="5"/>
  <c r="U26" i="5"/>
  <c r="T26" i="5"/>
  <c r="S26" i="5"/>
  <c r="R26" i="5"/>
  <c r="Q26" i="5"/>
  <c r="P26" i="5"/>
  <c r="U23" i="5"/>
  <c r="T23" i="5"/>
  <c r="S23" i="5"/>
  <c r="R23" i="5"/>
  <c r="Q23" i="5"/>
  <c r="P23" i="5"/>
  <c r="U22" i="5"/>
  <c r="T22" i="5"/>
  <c r="S22" i="5"/>
  <c r="R22" i="5"/>
  <c r="Q22" i="5"/>
  <c r="P22" i="5"/>
  <c r="U19" i="5"/>
  <c r="T19" i="5"/>
  <c r="S19" i="5"/>
  <c r="R19" i="5"/>
  <c r="Q19" i="5"/>
  <c r="P19" i="5"/>
  <c r="U18" i="5"/>
  <c r="T18" i="5"/>
  <c r="S18" i="5"/>
  <c r="R18" i="5"/>
  <c r="Q18" i="5"/>
  <c r="P18" i="5"/>
  <c r="U21" i="5"/>
  <c r="T21" i="5"/>
  <c r="S21" i="5"/>
  <c r="R21" i="5"/>
  <c r="Q21" i="5"/>
  <c r="P21" i="5"/>
  <c r="U20" i="5"/>
  <c r="T20" i="5"/>
  <c r="S20" i="5"/>
  <c r="R20" i="5"/>
  <c r="Q20" i="5"/>
  <c r="P20" i="5"/>
  <c r="U17" i="5"/>
  <c r="T17" i="5"/>
  <c r="S17" i="5"/>
  <c r="R17" i="5"/>
  <c r="Q17" i="5"/>
  <c r="P17" i="5"/>
  <c r="U16" i="5"/>
  <c r="T16" i="5"/>
  <c r="S16" i="5"/>
  <c r="R16" i="5"/>
  <c r="Q16" i="5"/>
  <c r="P16" i="5"/>
  <c r="U15" i="5"/>
  <c r="T15" i="5"/>
  <c r="S15" i="5"/>
  <c r="R15" i="5"/>
  <c r="Q15" i="5"/>
  <c r="P15" i="5"/>
  <c r="U14" i="5"/>
  <c r="T14" i="5"/>
  <c r="S14" i="5"/>
  <c r="R14" i="5"/>
  <c r="Q14" i="5"/>
  <c r="P14" i="5"/>
  <c r="U13" i="5"/>
  <c r="T13" i="5"/>
  <c r="S13" i="5"/>
  <c r="R13" i="5"/>
  <c r="Q13" i="5"/>
  <c r="P13" i="5"/>
  <c r="U12" i="5"/>
  <c r="T12" i="5"/>
  <c r="S12" i="5"/>
  <c r="R12" i="5"/>
  <c r="Q12" i="5"/>
  <c r="P12" i="5"/>
  <c r="U11" i="5"/>
  <c r="T11" i="5"/>
  <c r="S11" i="5"/>
  <c r="R11" i="5"/>
  <c r="Q11" i="5"/>
  <c r="P11" i="5"/>
  <c r="U10" i="5"/>
  <c r="T10" i="5"/>
  <c r="S10" i="5"/>
  <c r="R10" i="5"/>
  <c r="Q10" i="5"/>
  <c r="P10" i="5"/>
  <c r="U9" i="5"/>
  <c r="T9" i="5"/>
  <c r="S9" i="5"/>
  <c r="R9" i="5"/>
  <c r="Q9" i="5"/>
  <c r="P9" i="5"/>
  <c r="U8" i="5"/>
  <c r="T8" i="5"/>
  <c r="S8" i="5"/>
  <c r="R8" i="5"/>
  <c r="Q8" i="5"/>
  <c r="P8" i="5"/>
  <c r="U7" i="5"/>
  <c r="T7" i="5"/>
  <c r="S7" i="5"/>
  <c r="R7" i="5"/>
  <c r="Q7" i="5"/>
  <c r="P7" i="5"/>
  <c r="U6" i="5"/>
  <c r="T6" i="5"/>
  <c r="S6" i="5"/>
  <c r="R6" i="5"/>
  <c r="Q6" i="5"/>
  <c r="P6" i="5"/>
  <c r="U5" i="5"/>
  <c r="T5" i="5"/>
  <c r="S5" i="5"/>
  <c r="R5" i="5"/>
  <c r="Q5" i="5"/>
  <c r="P5" i="5"/>
  <c r="N30" i="2"/>
  <c r="Q30" i="2"/>
  <c r="R30" i="2"/>
  <c r="N29" i="2"/>
  <c r="Q29" i="2"/>
  <c r="R29" i="2"/>
  <c r="M30" i="2"/>
  <c r="O30" i="2"/>
  <c r="P30" i="2"/>
  <c r="M29" i="2"/>
  <c r="O29" i="2"/>
  <c r="P29" i="2"/>
  <c r="R28" i="2"/>
  <c r="Q28" i="2"/>
  <c r="P28" i="2"/>
  <c r="O28" i="2"/>
  <c r="N28" i="2"/>
  <c r="M28" i="2"/>
  <c r="R67" i="2"/>
  <c r="Q67" i="2"/>
  <c r="P67" i="2"/>
  <c r="O67" i="2"/>
  <c r="N67" i="2"/>
  <c r="M67" i="2"/>
  <c r="R65" i="2"/>
  <c r="Q65" i="2"/>
  <c r="P65" i="2"/>
  <c r="O65" i="2"/>
  <c r="N65" i="2"/>
  <c r="M65" i="2"/>
  <c r="M54" i="2"/>
  <c r="N54" i="2"/>
  <c r="O54" i="2"/>
  <c r="P54" i="2"/>
  <c r="Q54" i="2"/>
  <c r="R54" i="2"/>
  <c r="N108" i="2"/>
  <c r="Q108" i="2"/>
  <c r="R108" i="2"/>
  <c r="M108" i="2"/>
  <c r="O108" i="2"/>
  <c r="P108" i="2"/>
  <c r="M68" i="2"/>
  <c r="N68" i="2"/>
  <c r="O68" i="2"/>
  <c r="P68" i="2"/>
  <c r="Q68" i="2"/>
  <c r="R68" i="2"/>
  <c r="N15" i="2"/>
  <c r="Q15" i="2"/>
  <c r="R15" i="2"/>
  <c r="M15" i="2"/>
  <c r="O15" i="2"/>
  <c r="P15" i="2"/>
  <c r="R111" i="2"/>
  <c r="Q111" i="2"/>
  <c r="P111" i="2"/>
  <c r="O111" i="2"/>
  <c r="N111" i="2"/>
  <c r="M111" i="2"/>
  <c r="R110" i="2"/>
  <c r="Q110" i="2"/>
  <c r="P110" i="2"/>
  <c r="O110" i="2"/>
  <c r="N110" i="2"/>
  <c r="M110" i="2"/>
  <c r="N109" i="2"/>
  <c r="Q109" i="2"/>
  <c r="R109" i="2"/>
  <c r="M109" i="2"/>
  <c r="O109" i="2"/>
  <c r="P109" i="2"/>
  <c r="N66" i="2"/>
  <c r="Q66" i="2"/>
  <c r="R66" i="2"/>
  <c r="M66" i="2"/>
  <c r="O66" i="2"/>
  <c r="P66" i="2"/>
  <c r="R64" i="2"/>
  <c r="Q64" i="2"/>
  <c r="P64" i="2"/>
  <c r="O64" i="2"/>
  <c r="N64" i="2"/>
  <c r="M64" i="2"/>
  <c r="R45" i="2"/>
  <c r="Q45" i="2"/>
  <c r="P45" i="2"/>
  <c r="O45" i="2"/>
  <c r="N45" i="2"/>
  <c r="M45" i="2"/>
  <c r="R26" i="2"/>
  <c r="Q26" i="2"/>
  <c r="P26" i="2"/>
  <c r="O26" i="2"/>
  <c r="N26" i="2"/>
  <c r="M26" i="2"/>
  <c r="R31" i="2"/>
  <c r="Q31" i="2"/>
  <c r="P31" i="2"/>
  <c r="O31" i="2"/>
  <c r="N31" i="2"/>
  <c r="M31" i="2"/>
  <c r="M85" i="2"/>
  <c r="M18" i="2"/>
  <c r="M69" i="2"/>
  <c r="M12" i="2"/>
  <c r="N12" i="2"/>
  <c r="M13" i="2"/>
  <c r="N13" i="2"/>
  <c r="N10" i="2"/>
  <c r="N40" i="2"/>
  <c r="N82" i="2"/>
  <c r="N83" i="2"/>
  <c r="N84" i="2"/>
  <c r="N85" i="2"/>
  <c r="M10" i="2"/>
  <c r="M40" i="2"/>
  <c r="M82" i="2"/>
  <c r="M83" i="2"/>
  <c r="M84" i="2"/>
  <c r="N18" i="2"/>
  <c r="M19" i="2"/>
  <c r="N19" i="2"/>
  <c r="M23" i="2"/>
  <c r="N23" i="2"/>
  <c r="M24" i="2"/>
  <c r="N24" i="2"/>
  <c r="M25" i="2"/>
  <c r="N25" i="2"/>
  <c r="M33" i="2"/>
  <c r="N33" i="2"/>
  <c r="M37" i="2"/>
  <c r="N37" i="2"/>
  <c r="M42" i="2"/>
  <c r="N42" i="2"/>
  <c r="M43" i="2"/>
  <c r="N43" i="2"/>
  <c r="M46" i="2"/>
  <c r="N46" i="2"/>
  <c r="M47" i="2"/>
  <c r="N47" i="2"/>
  <c r="M48" i="2"/>
  <c r="N48" i="2"/>
  <c r="M49" i="2"/>
  <c r="N49" i="2"/>
  <c r="M50" i="2"/>
  <c r="N50" i="2"/>
  <c r="M51" i="2"/>
  <c r="N51" i="2"/>
  <c r="M52" i="2"/>
  <c r="N52" i="2"/>
  <c r="M53" i="2"/>
  <c r="N53" i="2"/>
  <c r="M56" i="2"/>
  <c r="N56" i="2"/>
  <c r="M57" i="2"/>
  <c r="N57" i="2"/>
  <c r="M58" i="2"/>
  <c r="N58" i="2"/>
  <c r="M60" i="2"/>
  <c r="N60" i="2"/>
  <c r="M61" i="2"/>
  <c r="N61" i="2"/>
  <c r="N69" i="2"/>
  <c r="M70" i="2"/>
  <c r="N70" i="2"/>
  <c r="M71" i="2"/>
  <c r="N71" i="2"/>
  <c r="M72" i="2"/>
  <c r="N72" i="2"/>
  <c r="M76" i="2"/>
  <c r="N76" i="2"/>
  <c r="M77" i="2"/>
  <c r="N77" i="2"/>
  <c r="M78" i="2"/>
  <c r="N78" i="2"/>
  <c r="M91" i="2"/>
  <c r="N91" i="2"/>
  <c r="M92" i="2"/>
  <c r="N92" i="2"/>
  <c r="M93" i="2"/>
  <c r="N93" i="2"/>
  <c r="M94" i="2"/>
  <c r="N94" i="2"/>
  <c r="M99" i="2"/>
  <c r="N99" i="2"/>
  <c r="M100" i="2"/>
  <c r="N100" i="2"/>
  <c r="N106" i="2"/>
  <c r="N107" i="2"/>
  <c r="M106" i="2"/>
  <c r="M107" i="2"/>
  <c r="O25" i="2"/>
  <c r="P25" i="2"/>
  <c r="Q25" i="2"/>
  <c r="R25" i="2"/>
  <c r="R24" i="2"/>
  <c r="Q24" i="2"/>
  <c r="P24" i="2"/>
  <c r="O24" i="2"/>
  <c r="O23" i="2"/>
  <c r="P23" i="2"/>
  <c r="Q23" i="2"/>
  <c r="R23" i="2"/>
  <c r="O12" i="2"/>
  <c r="P12" i="2"/>
  <c r="Q12" i="2"/>
  <c r="R12" i="2"/>
  <c r="O13" i="2"/>
  <c r="P13" i="2"/>
  <c r="Q13" i="2"/>
  <c r="R13" i="2"/>
  <c r="R58" i="2"/>
  <c r="Q58" i="2"/>
  <c r="P58" i="2"/>
  <c r="O58" i="2"/>
  <c r="R57" i="2"/>
  <c r="Q57" i="2"/>
  <c r="P57" i="2"/>
  <c r="O57" i="2"/>
  <c r="R56" i="2"/>
  <c r="Q56" i="2"/>
  <c r="P56" i="2"/>
  <c r="O56" i="2"/>
  <c r="R72" i="2"/>
  <c r="Q72" i="2"/>
  <c r="P72" i="2"/>
  <c r="O72" i="2"/>
  <c r="R71" i="2"/>
  <c r="Q71" i="2"/>
  <c r="P71" i="2"/>
  <c r="O71" i="2"/>
  <c r="R107" i="2"/>
  <c r="Q107" i="2"/>
  <c r="P107" i="2"/>
  <c r="O107" i="2"/>
  <c r="R106" i="2"/>
  <c r="Q106" i="2"/>
  <c r="P106" i="2"/>
  <c r="O106" i="2"/>
  <c r="O60" i="2"/>
  <c r="P60" i="2"/>
  <c r="Q60" i="2"/>
  <c r="R60" i="2"/>
  <c r="O61" i="2"/>
  <c r="P61" i="2"/>
  <c r="Q61" i="2"/>
  <c r="R61" i="2"/>
  <c r="O77" i="2"/>
  <c r="P77" i="2"/>
  <c r="Q77" i="2"/>
  <c r="R77" i="2"/>
  <c r="O10" i="2"/>
  <c r="P10" i="2"/>
  <c r="Q10" i="2"/>
  <c r="R10" i="2"/>
  <c r="Q9" i="2"/>
  <c r="R9" i="2"/>
  <c r="Q18" i="2"/>
  <c r="R18" i="2"/>
  <c r="Q19" i="2"/>
  <c r="R19" i="2"/>
  <c r="Q33" i="2"/>
  <c r="R33" i="2"/>
  <c r="Q37" i="2"/>
  <c r="R37" i="2"/>
  <c r="Q42" i="2"/>
  <c r="R42" i="2"/>
  <c r="Q43" i="2"/>
  <c r="R43" i="2"/>
  <c r="Q40" i="2"/>
  <c r="R40" i="2"/>
  <c r="Q46" i="2"/>
  <c r="R46" i="2"/>
  <c r="Q47" i="2"/>
  <c r="R47" i="2"/>
  <c r="Q48" i="2"/>
  <c r="R48" i="2"/>
  <c r="Q49" i="2"/>
  <c r="R49" i="2"/>
  <c r="Q50" i="2"/>
  <c r="R50" i="2"/>
  <c r="Q51" i="2"/>
  <c r="R51" i="2"/>
  <c r="Q52" i="2"/>
  <c r="R52" i="2"/>
  <c r="Q53" i="2"/>
  <c r="R53" i="2"/>
  <c r="Q69" i="2"/>
  <c r="R69" i="2"/>
  <c r="Q70" i="2"/>
  <c r="R70" i="2"/>
  <c r="Q76" i="2"/>
  <c r="R76" i="2"/>
  <c r="Q78" i="2"/>
  <c r="R78" i="2"/>
  <c r="Q82" i="2"/>
  <c r="R82" i="2"/>
  <c r="Q83" i="2"/>
  <c r="R83" i="2"/>
  <c r="Q84" i="2"/>
  <c r="R84" i="2"/>
  <c r="Q85" i="2"/>
  <c r="R85" i="2"/>
  <c r="Q91" i="2"/>
  <c r="R91" i="2"/>
  <c r="Q92" i="2"/>
  <c r="R92" i="2"/>
  <c r="Q93" i="2"/>
  <c r="R93" i="2"/>
  <c r="Q94" i="2"/>
  <c r="R94" i="2"/>
  <c r="Q99" i="2"/>
  <c r="R99" i="2"/>
  <c r="Q100" i="2"/>
  <c r="R100" i="2"/>
  <c r="O99" i="2"/>
  <c r="P99" i="2"/>
  <c r="O91" i="2"/>
  <c r="P91" i="2"/>
  <c r="O92" i="2"/>
  <c r="P92" i="2"/>
  <c r="O93" i="2"/>
  <c r="P93" i="2"/>
  <c r="O84" i="2"/>
  <c r="P84" i="2"/>
  <c r="O85" i="2"/>
  <c r="P85" i="2"/>
  <c r="O76" i="2"/>
  <c r="P76" i="2"/>
  <c r="O46" i="2"/>
  <c r="P46" i="2"/>
  <c r="O47" i="2"/>
  <c r="P47" i="2"/>
  <c r="O9" i="2"/>
  <c r="P9" i="2"/>
  <c r="O18" i="2"/>
  <c r="P18" i="2"/>
  <c r="O19" i="2"/>
  <c r="P19" i="2"/>
  <c r="O33" i="2"/>
  <c r="P33" i="2"/>
  <c r="O37" i="2"/>
  <c r="P37" i="2"/>
  <c r="O42" i="2"/>
  <c r="P42" i="2"/>
  <c r="O43" i="2"/>
  <c r="P43" i="2"/>
  <c r="O40" i="2"/>
  <c r="P40" i="2"/>
  <c r="O48" i="2"/>
  <c r="P48" i="2"/>
  <c r="O49" i="2"/>
  <c r="P49" i="2"/>
  <c r="O50" i="2"/>
  <c r="P50" i="2"/>
  <c r="O51" i="2"/>
  <c r="P51" i="2"/>
  <c r="O52" i="2"/>
  <c r="P52" i="2"/>
  <c r="O53" i="2"/>
  <c r="P53" i="2"/>
  <c r="O69" i="2"/>
  <c r="P69" i="2"/>
  <c r="O70" i="2"/>
  <c r="P70" i="2"/>
  <c r="O78" i="2"/>
  <c r="P78" i="2"/>
  <c r="O82" i="2"/>
  <c r="P82" i="2"/>
  <c r="O83" i="2"/>
  <c r="P83" i="2"/>
  <c r="O94" i="2"/>
  <c r="P94" i="2"/>
  <c r="O100" i="2"/>
  <c r="P100" i="2"/>
  <c r="N4" i="7"/>
  <c r="M4" i="6"/>
  <c r="K5" i="9"/>
  <c r="N4" i="6"/>
  <c r="M5" i="9"/>
  <c r="L3" i="9"/>
  <c r="M4" i="7"/>
  <c r="L5" i="9"/>
  <c r="K3" i="9"/>
  <c r="I3" i="9"/>
  <c r="O4" i="6"/>
  <c r="M2" i="6"/>
  <c r="K2" i="6"/>
  <c r="M2" i="7"/>
  <c r="K2" i="7"/>
  <c r="N2" i="6"/>
  <c r="D13" i="10"/>
  <c r="I2" i="6"/>
  <c r="P3" i="6"/>
  <c r="D12" i="10"/>
  <c r="G3" i="9"/>
  <c r="N2" i="9"/>
  <c r="D18" i="10"/>
  <c r="D19" i="10"/>
  <c r="D5" i="10"/>
  <c r="I2" i="7"/>
  <c r="D4" i="10"/>
  <c r="N2" i="8" l="1"/>
  <c r="M4" i="8"/>
  <c r="M2" i="8" s="1"/>
  <c r="K2" i="8" s="1"/>
  <c r="I2" i="8" s="1"/>
  <c r="B18" i="10" s="1"/>
  <c r="M4" i="5"/>
  <c r="O4" i="5"/>
  <c r="N4" i="5"/>
  <c r="N8" i="2"/>
  <c r="M8" i="2"/>
  <c r="O8" i="2"/>
  <c r="B19" i="10" l="1"/>
  <c r="M2" i="5"/>
  <c r="K2" i="5" s="1"/>
  <c r="I2" i="5" s="1"/>
  <c r="B12" i="10" s="1"/>
  <c r="N2" i="5"/>
  <c r="K2" i="2"/>
  <c r="I2" i="2" s="1"/>
  <c r="B4" i="10" s="1"/>
  <c r="B13" i="10" l="1"/>
  <c r="B5" i="10"/>
  <c r="F3" i="10" l="1"/>
</calcChain>
</file>

<file path=xl/sharedStrings.xml><?xml version="1.0" encoding="utf-8"?>
<sst xmlns="http://schemas.openxmlformats.org/spreadsheetml/2006/main" count="1353" uniqueCount="726">
  <si>
    <t>Наличие товара на складе</t>
  </si>
  <si>
    <t>Цвет</t>
  </si>
  <si>
    <t>Красный</t>
  </si>
  <si>
    <t>Синий</t>
  </si>
  <si>
    <t>Розовый</t>
  </si>
  <si>
    <t>Чёрный</t>
  </si>
  <si>
    <t>Экстремальные самокаты (самокаты для трюков)</t>
  </si>
  <si>
    <t xml:space="preserve">Красный </t>
  </si>
  <si>
    <t>Для самых маленьких</t>
  </si>
  <si>
    <t>RipStik Berry Brights</t>
  </si>
  <si>
    <t>E300</t>
  </si>
  <si>
    <t>Есть в наличии</t>
  </si>
  <si>
    <t>Серый</t>
  </si>
  <si>
    <t>Количество ограничено</t>
  </si>
  <si>
    <t>020801</t>
  </si>
  <si>
    <t>050101</t>
  </si>
  <si>
    <t>050203</t>
  </si>
  <si>
    <t>050504</t>
  </si>
  <si>
    <t>Городские самокаты</t>
  </si>
  <si>
    <t>A5 Lux</t>
  </si>
  <si>
    <t>070203</t>
  </si>
  <si>
    <t>Бирюзово-оранжевый</t>
  </si>
  <si>
    <t>Красно-синий</t>
  </si>
  <si>
    <t>Розово-голубой</t>
  </si>
  <si>
    <t>050711</t>
  </si>
  <si>
    <t>050611</t>
  </si>
  <si>
    <t>050802</t>
  </si>
  <si>
    <t>Самокаты для детей</t>
  </si>
  <si>
    <t>A125 German Standart</t>
  </si>
  <si>
    <t>082403</t>
  </si>
  <si>
    <t>082501</t>
  </si>
  <si>
    <t>Рипстики (роллерсёрфы)</t>
  </si>
  <si>
    <t>Серебристый</t>
  </si>
  <si>
    <t>Powerwing DLX</t>
  </si>
  <si>
    <t>Зелёный</t>
  </si>
  <si>
    <t>Dirt Quad</t>
  </si>
  <si>
    <t>030801</t>
  </si>
  <si>
    <t>010304</t>
  </si>
  <si>
    <t>010404</t>
  </si>
  <si>
    <t>PowerRider 360</t>
  </si>
  <si>
    <t>020905</t>
  </si>
  <si>
    <t>Beast V3</t>
  </si>
  <si>
    <t>091906</t>
  </si>
  <si>
    <t>Бело-фиолетовый</t>
  </si>
  <si>
    <t>070101</t>
  </si>
  <si>
    <t>ЭлектроСамокаты</t>
  </si>
  <si>
    <t>Тридеры (дрифт-самокаты)</t>
  </si>
  <si>
    <t>Жёлтый</t>
  </si>
  <si>
    <t>ЭлектроБайки и ЭлектроКвадроциклы</t>
  </si>
  <si>
    <t>B120</t>
  </si>
  <si>
    <t>083401</t>
  </si>
  <si>
    <t>Сине-белый</t>
  </si>
  <si>
    <t>Бирюзовый</t>
  </si>
  <si>
    <t>Crazy Cart XL</t>
  </si>
  <si>
    <t>021005</t>
  </si>
  <si>
    <t>MX350</t>
  </si>
  <si>
    <t>020503</t>
  </si>
  <si>
    <t>http://www.razor-russia.ru/files/upload/Razor_PriceList.xml</t>
  </si>
  <si>
    <t>1) Отгрузки продукции производятся с нашего центрального склада, который находится по адресу:</t>
  </si>
  <si>
    <t>3) Полезные ссылки для работы:</t>
  </si>
  <si>
    <t>По Вашему требованию мы непременно предоставим их заверенную копию.</t>
  </si>
  <si>
    <t>В выходные дни по согласованию с Вашим менеджером.</t>
  </si>
  <si>
    <t>Powerwing Sweet Pea</t>
  </si>
  <si>
    <t>RipSurf</t>
  </si>
  <si>
    <t>051005</t>
  </si>
  <si>
    <t>Разноцветный CMYK</t>
  </si>
  <si>
    <t>051106</t>
  </si>
  <si>
    <t>011307</t>
  </si>
  <si>
    <t>Party Pop</t>
  </si>
  <si>
    <t>084109</t>
  </si>
  <si>
    <t>083902</t>
  </si>
  <si>
    <t>084005</t>
  </si>
  <si>
    <t>Beast</t>
  </si>
  <si>
    <t>092401</t>
  </si>
  <si>
    <t>092503</t>
  </si>
  <si>
    <t>092608</t>
  </si>
  <si>
    <t>Фиолетовый</t>
  </si>
  <si>
    <t>НАЦЕНКА от ОПТ1</t>
  </si>
  <si>
    <t>МАРЖА от ОПТ1</t>
  </si>
  <si>
    <t>НАЦЕНКА от ОПТ2</t>
  </si>
  <si>
    <t>МАРЖА от ОПТ2</t>
  </si>
  <si>
    <t>ЭлектроКарт (дрифт-кары)</t>
  </si>
  <si>
    <t>Для начала работы необходимо отправить Вашему менеджеру учётную карточку организации (ООО/ИП).</t>
  </si>
  <si>
    <t>"Есть в наличии" - товар резервировать не обязательно, он точно есть в достаточном кол-ве;</t>
  </si>
  <si>
    <t>"Количество ограничено" - товар нужно поставить в резерв. Этих позиций осталось менее 10 шт;</t>
  </si>
  <si>
    <t>"Нет в наличии" - данных позиций нет в наличии либо они недоступны по оптовым ценам;</t>
  </si>
  <si>
    <t>Серебристо-красный</t>
  </si>
  <si>
    <t>Power Core E90</t>
  </si>
  <si>
    <t>RipStik Air Pro</t>
  </si>
  <si>
    <t>E300S</t>
  </si>
  <si>
    <t xml:space="preserve"> - По любым уточняющим вопросам обратитесь к Вашему менеджеру</t>
  </si>
  <si>
    <t>011402</t>
  </si>
  <si>
    <t>Tekno</t>
  </si>
  <si>
    <t>083605</t>
  </si>
  <si>
    <t>Jetts</t>
  </si>
  <si>
    <t>140107</t>
  </si>
  <si>
    <t>140209</t>
  </si>
  <si>
    <t>Пурпурный</t>
  </si>
  <si>
    <t>Аксессуары (запчасти)</t>
  </si>
  <si>
    <t>070705</t>
  </si>
  <si>
    <t>070602</t>
  </si>
  <si>
    <t>RipSter Air</t>
  </si>
  <si>
    <t>051201</t>
  </si>
  <si>
    <t>050403</t>
  </si>
  <si>
    <t>051302</t>
  </si>
  <si>
    <t>СЕРВИСНЫЙ РАЗДЕЛ
(для ознакомления)</t>
  </si>
  <si>
    <t>Код товара</t>
  </si>
  <si>
    <t>Power Core E100</t>
  </si>
  <si>
    <t>011503</t>
  </si>
  <si>
    <t>011609</t>
  </si>
  <si>
    <t>Голубой</t>
  </si>
  <si>
    <t>ГироСкутеры (ХоверБорды)</t>
  </si>
  <si>
    <t>Hovertrax 2.0</t>
  </si>
  <si>
    <t>Белый</t>
  </si>
  <si>
    <t>021203</t>
  </si>
  <si>
    <t>021605</t>
  </si>
  <si>
    <t>021706</t>
  </si>
  <si>
    <t>021803</t>
  </si>
  <si>
    <t>RipStik Electric</t>
  </si>
  <si>
    <t>021301</t>
  </si>
  <si>
    <t>051403</t>
  </si>
  <si>
    <t>A6</t>
  </si>
  <si>
    <t>070804</t>
  </si>
  <si>
    <t>070905</t>
  </si>
  <si>
    <t>Колёса для RipStik (2 шт.)</t>
  </si>
  <si>
    <t>Картридж для самоката Spark (1 шт.)</t>
  </si>
  <si>
    <t>Картридж для роликов Jetts (1 комплект)</t>
  </si>
  <si>
    <t>Power Core E100S</t>
  </si>
  <si>
    <t>011701</t>
  </si>
  <si>
    <t>Сумма товара до 150 т.р.</t>
  </si>
  <si>
    <t>Сумма товаров более 150 т.р.</t>
  </si>
  <si>
    <t>Ролики</t>
  </si>
  <si>
    <t>-</t>
  </si>
  <si>
    <t>A5 DLX</t>
  </si>
  <si>
    <t>071004</t>
  </si>
  <si>
    <t>A5 AIR</t>
  </si>
  <si>
    <t>Колёса для самоката 200 мм. (два колеса)</t>
  </si>
  <si>
    <t>Штрихкод</t>
  </si>
  <si>
    <t>0845423015220</t>
  </si>
  <si>
    <t>0845423016470</t>
  </si>
  <si>
    <t>0845423016456</t>
  </si>
  <si>
    <t>0845423016821</t>
  </si>
  <si>
    <t>0845423016951</t>
  </si>
  <si>
    <t>0845423010133</t>
  </si>
  <si>
    <t>0845423010140</t>
  </si>
  <si>
    <t>0845423017217</t>
  </si>
  <si>
    <t>0845423017248</t>
  </si>
  <si>
    <t>0845423017231</t>
  </si>
  <si>
    <t>0845423017224</t>
  </si>
  <si>
    <t>0845423016050</t>
  </si>
  <si>
    <t>0845423001346</t>
  </si>
  <si>
    <t>0845423014124</t>
  </si>
  <si>
    <t>0845423014254</t>
  </si>
  <si>
    <t>0845423014278</t>
  </si>
  <si>
    <t>0845423014056</t>
  </si>
  <si>
    <t>0845423016609</t>
  </si>
  <si>
    <t>0845423016173</t>
  </si>
  <si>
    <t>0845423016326</t>
  </si>
  <si>
    <t>0845423012410</t>
  </si>
  <si>
    <t>0845423012175</t>
  </si>
  <si>
    <t>0845423012427</t>
  </si>
  <si>
    <t>0845423000851</t>
  </si>
  <si>
    <t>0845423000868</t>
  </si>
  <si>
    <t>0845423001766</t>
  </si>
  <si>
    <t>0845423015732</t>
  </si>
  <si>
    <t>0845423015725</t>
  </si>
  <si>
    <t>0845423015718</t>
  </si>
  <si>
    <t>0845423016029</t>
  </si>
  <si>
    <t>0845423016012</t>
  </si>
  <si>
    <t>0845423018290</t>
  </si>
  <si>
    <t>0845423018221</t>
  </si>
  <si>
    <t>0845423018283</t>
  </si>
  <si>
    <t>0845423010652</t>
  </si>
  <si>
    <t>0845423006594</t>
  </si>
  <si>
    <t>0845423016630</t>
  </si>
  <si>
    <t>0845423015701</t>
  </si>
  <si>
    <t>0845423014759</t>
  </si>
  <si>
    <t>0845423015909</t>
  </si>
  <si>
    <t>0845423009625</t>
  </si>
  <si>
    <t>0845423009601</t>
  </si>
  <si>
    <t>0845423009526</t>
  </si>
  <si>
    <t>0845423009533</t>
  </si>
  <si>
    <t>0845423014018</t>
  </si>
  <si>
    <t>0845423014261</t>
  </si>
  <si>
    <t>0845423006716</t>
  </si>
  <si>
    <t>0845423006723</t>
  </si>
  <si>
    <t>0845423016593</t>
  </si>
  <si>
    <t>0845423006495</t>
  </si>
  <si>
    <t>051611</t>
  </si>
  <si>
    <t>Синий Камуфляж</t>
  </si>
  <si>
    <t>0845423019075</t>
  </si>
  <si>
    <t>RipStik Air Pro Special Edition</t>
  </si>
  <si>
    <t>г. Москва, Волгоградский проспект, д.21, стр.6 (м. Волгоградский проспект)</t>
  </si>
  <si>
    <t>0845423018313</t>
  </si>
  <si>
    <t>071206</t>
  </si>
  <si>
    <t>0845423018245</t>
  </si>
  <si>
    <t>071104</t>
  </si>
  <si>
    <t>Crazy Cart</t>
  </si>
  <si>
    <t>Turbo Jetts</t>
  </si>
  <si>
    <t>022205</t>
  </si>
  <si>
    <t>0845423018412</t>
  </si>
  <si>
    <t>ЭлектроРолики и Скейтборды</t>
  </si>
  <si>
    <t>Также мы не работаем с СП, которые в Сети публикует цены ниже РРЦ.</t>
  </si>
  <si>
    <t xml:space="preserve">2) Обработка Ваших оптовых заявок производится по будням с 09:00 до 18:00. </t>
  </si>
  <si>
    <t>6) Да, мы работаем с отгрузками от 1 шт. Они производятся по колонке в прайс-листе ОПТ1.</t>
  </si>
  <si>
    <t>"Предзаказ" - на данный товар принимаются предзаказы (порой со скидкой) по предоплате.</t>
  </si>
  <si>
    <t>"Скоро в наличии" - данный товар ожидается к поставке в ближайшее время;</t>
  </si>
  <si>
    <t>4) Дополнительная скидка обсуждается при заказе от 300.000 руб. (подробнее уточняйте у менеджера).</t>
  </si>
  <si>
    <t xml:space="preserve"> - Запрещено использование ТМ: </t>
  </si>
  <si>
    <t>Longboard</t>
  </si>
  <si>
    <t>Cruiser</t>
  </si>
  <si>
    <t>022105</t>
  </si>
  <si>
    <t>022005</t>
  </si>
  <si>
    <t>0845423018443</t>
  </si>
  <si>
    <t>0845423019013</t>
  </si>
  <si>
    <t>МЕХАНИЧЕСКИЕ
ДЕРЕВЯННЫЕ
КОНСТРУКТОРЫ</t>
  </si>
  <si>
    <t>Информация для ознакомления</t>
  </si>
  <si>
    <t>ТОП</t>
  </si>
  <si>
    <t>Фото</t>
  </si>
  <si>
    <t>МРЦ (РРЦ)</t>
  </si>
  <si>
    <t>Наличие товара</t>
  </si>
  <si>
    <t>Кол-во товара в упаковке</t>
  </si>
  <si>
    <t>Наценка ОПТ1</t>
  </si>
  <si>
    <t>Наценка ОПТ2</t>
  </si>
  <si>
    <t>Наценка ОПТ3</t>
  </si>
  <si>
    <t>Маржа ОПТ1</t>
  </si>
  <si>
    <t>Маржа ОПТ2</t>
  </si>
  <si>
    <t>Маржа ОПТ3</t>
  </si>
  <si>
    <t>4820184120211</t>
  </si>
  <si>
    <t>Механическая шкатулка</t>
  </si>
  <si>
    <t>4820184120174</t>
  </si>
  <si>
    <t>Театр</t>
  </si>
  <si>
    <t>4820184120181</t>
  </si>
  <si>
    <t>Трактор</t>
  </si>
  <si>
    <t>4820184120167</t>
  </si>
  <si>
    <t>ХИТ</t>
  </si>
  <si>
    <t>Таймер-секундомер
 на 20 минут</t>
  </si>
  <si>
    <t>4820184120150</t>
  </si>
  <si>
    <t>Силомер</t>
  </si>
  <si>
    <t>4820184120143</t>
  </si>
  <si>
    <t>Прицеп к трактору</t>
  </si>
  <si>
    <t>4820184120198</t>
  </si>
  <si>
    <t>Трамвай с рельсами</t>
  </si>
  <si>
    <t>4820184120129</t>
  </si>
  <si>
    <t>Пневматический
 двигатель</t>
  </si>
  <si>
    <t>4820184120136</t>
  </si>
  <si>
    <t>Комбайн</t>
  </si>
  <si>
    <t>4820184120228</t>
  </si>
  <si>
    <t>Сейф</t>
  </si>
  <si>
    <t>4820184120235</t>
  </si>
  <si>
    <t>Локомотив с тендером</t>
  </si>
  <si>
    <t>4820184120242</t>
  </si>
  <si>
    <t>Перрон</t>
  </si>
  <si>
    <t>4820184120266​</t>
  </si>
  <si>
    <t>Переезд</t>
  </si>
  <si>
    <t>4820184120273</t>
  </si>
  <si>
    <t>Цветок</t>
  </si>
  <si>
    <t>4820184120297</t>
  </si>
  <si>
    <t>Замок</t>
  </si>
  <si>
    <t>4820184120259</t>
  </si>
  <si>
    <t>Грузовик UGM-11</t>
  </si>
  <si>
    <t>4820184120280</t>
  </si>
  <si>
    <t>Дополнение к грузовику UGM-11</t>
  </si>
  <si>
    <t>4820184120303</t>
  </si>
  <si>
    <t>Автоцистерна</t>
  </si>
  <si>
    <t>4820184120310</t>
  </si>
  <si>
    <t>Пожарная лестница</t>
  </si>
  <si>
    <t>4820184120648</t>
  </si>
  <si>
    <t>Харди-Гарди</t>
  </si>
  <si>
    <t>4820184120594</t>
  </si>
  <si>
    <t>Шкатулка с секретом</t>
  </si>
  <si>
    <t>4820184120570</t>
  </si>
  <si>
    <t>Трамвайная линия</t>
  </si>
  <si>
    <t>4820184120600</t>
  </si>
  <si>
    <t>Манипулятор на рельсах</t>
  </si>
  <si>
    <t>4820184120655</t>
  </si>
  <si>
    <t>Навигатор дат</t>
  </si>
  <si>
    <t>4820184120587</t>
  </si>
  <si>
    <t>Трибики (4 шт.)</t>
  </si>
  <si>
    <t>4820184120617</t>
  </si>
  <si>
    <t>Фиджет Транспорт</t>
  </si>
  <si>
    <t>4820184120624</t>
  </si>
  <si>
    <t>Фиджет Самолёты</t>
  </si>
  <si>
    <t>4820184120631</t>
  </si>
  <si>
    <t>Фиджет Корабли</t>
  </si>
  <si>
    <t>4820184120693</t>
  </si>
  <si>
    <t>NEW</t>
  </si>
  <si>
    <t>Фиджет Творчество</t>
  </si>
  <si>
    <t>4820184120686</t>
  </si>
  <si>
    <t>Спорткар U-9 Гран-при</t>
  </si>
  <si>
    <t>4820184120723</t>
  </si>
  <si>
    <t>Пистолет Вольф-01</t>
  </si>
  <si>
    <t>4820184120747</t>
  </si>
  <si>
    <t>Сферокуб</t>
  </si>
  <si>
    <t>4820184120754</t>
  </si>
  <si>
    <t>Башня-аркбаллиста</t>
  </si>
  <si>
    <t>4820184120730</t>
  </si>
  <si>
    <t>Почтовый дилижанс</t>
  </si>
  <si>
    <t>Демонстрационная модель (для магазинов) - Трактор</t>
  </si>
  <si>
    <t>Демонстрационная 
модель (для магазинов) - Театр</t>
  </si>
  <si>
    <t>Демонстрационная модель (для магазинов) - Цветок</t>
  </si>
  <si>
    <t>Каталог с фото и описанием каждой модели:</t>
  </si>
  <si>
    <t>Спецификация (матрица) на продукцию:</t>
  </si>
  <si>
    <t>http://www.razor-russia.ru/files/upload/Ugears_ProductInfo.xlsx</t>
  </si>
  <si>
    <t>Прайс-лист в .XML формате:</t>
  </si>
  <si>
    <t>● Заказ от 1 шт.</t>
  </si>
  <si>
    <t>● Наличие всех товаров на складе в центре Москвы</t>
  </si>
  <si>
    <t>● Бесплатная доставка по Москве, при заказе от 30.000 рублей</t>
  </si>
  <si>
    <t>● Различные способы оплаты</t>
  </si>
  <si>
    <t>● Работаем с крупными ТК, доставляем по всей России и странам СНГ</t>
  </si>
  <si>
    <t>Отгрузки продукции производятся с нашего центрального склада, который находится по адресу:</t>
  </si>
  <si>
    <t>НЕ УДАЛЯТЬ</t>
  </si>
  <si>
    <t>Фото разукрашенной модели</t>
  </si>
  <si>
    <t>Наличие товара
 на складе</t>
  </si>
  <si>
    <t>Вертолёт</t>
  </si>
  <si>
    <t>Медвежонок</t>
  </si>
  <si>
    <t>Автомобиль</t>
  </si>
  <si>
    <t>Лошадка-качелька</t>
  </si>
  <si>
    <t>Кит</t>
  </si>
  <si>
    <t>Мотоциклист</t>
  </si>
  <si>
    <t>Петушок</t>
  </si>
  <si>
    <t>Букет</t>
  </si>
  <si>
    <t>Рыцарь</t>
  </si>
  <si>
    <t>Ракета</t>
  </si>
  <si>
    <t>Локомотив</t>
  </si>
  <si>
    <t>Аэроплан</t>
  </si>
  <si>
    <t>Пароход</t>
  </si>
  <si>
    <t>Котёнок и щенок</t>
  </si>
  <si>
    <t>Парусник</t>
  </si>
  <si>
    <t>Часы</t>
  </si>
  <si>
    <t>Биплан</t>
  </si>
  <si>
    <t>Мельница</t>
  </si>
  <si>
    <t>Ослик</t>
  </si>
  <si>
    <t>Карусель</t>
  </si>
  <si>
    <t>● Заказ от 1 коробки (50 шт. пазлов)</t>
  </si>
  <si>
    <t>● В цены включен НДС 10%</t>
  </si>
  <si>
    <t>● Любые способы оплаты</t>
  </si>
  <si>
    <t>● Работаем с крупными ТК, доставляем по всей России</t>
  </si>
  <si>
    <t xml:space="preserve">ЗАЩИТНОЕ 
СНАРЯЖЕНИЕ
С ФЛОМАСТЕРАМИ </t>
  </si>
  <si>
    <t>Название (артикул)</t>
  </si>
  <si>
    <t>WP4002</t>
  </si>
  <si>
    <t>0604352040020</t>
  </si>
  <si>
    <t>Шлем с фломастерами Wipeout Black (M 5+)</t>
  </si>
  <si>
    <t>WP4003</t>
  </si>
  <si>
    <t>0604352040037</t>
  </si>
  <si>
    <t>Шлем с фломастерами Wipeout Black (L 8+)</t>
  </si>
  <si>
    <t>WP4037</t>
  </si>
  <si>
    <t>0604352040372</t>
  </si>
  <si>
    <t>Шлем с фломастерами Wipeout Neon Pink (M 5+)</t>
  </si>
  <si>
    <t>WP4038</t>
  </si>
  <si>
    <t>0604352040389</t>
  </si>
  <si>
    <t>Шлем с фломастерами Wipeout Neon Pink (L 8+)</t>
  </si>
  <si>
    <t>WP4042</t>
  </si>
  <si>
    <t>0604352040426</t>
  </si>
  <si>
    <t>Шлем с фломастерами Wipeout Teal Blue (M 5+)</t>
  </si>
  <si>
    <t>WP4046</t>
  </si>
  <si>
    <t>0604352040464</t>
  </si>
  <si>
    <t>Шлем с фломастерами Wipeout Neon Zest (M 5+)</t>
  </si>
  <si>
    <t>Кислотный</t>
  </si>
  <si>
    <t>Шлем Eight Ball Black (8+)</t>
  </si>
  <si>
    <t>0604352032063</t>
  </si>
  <si>
    <t>Шлем Eight Ball Gun Matte (8+)</t>
  </si>
  <si>
    <t>0604352032254</t>
  </si>
  <si>
    <t>Шлем Eight Ball Blue (8+)</t>
  </si>
  <si>
    <t>WP4351</t>
  </si>
  <si>
    <t>0604352043519</t>
  </si>
  <si>
    <t>Зимний шлем с фломастерами Wipeout Black (5+)</t>
  </si>
  <si>
    <t>WP4352</t>
  </si>
  <si>
    <t>0604352043526</t>
  </si>
  <si>
    <t>Зимний шлем с фломастерами Wipeout Black (8+)</t>
  </si>
  <si>
    <t>WP4357</t>
  </si>
  <si>
    <t>0604352043571</t>
  </si>
  <si>
    <t>Зимний шлем с фломастерами Wipeout Neon Pink (5+)</t>
  </si>
  <si>
    <t>WP4358</t>
  </si>
  <si>
    <t>0604352043588</t>
  </si>
  <si>
    <t>Зимний шлем с фломастерами Wipeout Neon Pink (8+)</t>
  </si>
  <si>
    <t>WP4102</t>
  </si>
  <si>
    <t>0604352041027</t>
  </si>
  <si>
    <t>Комплект защиты Wipeout Black (M 5+)
[3 в 1]</t>
  </si>
  <si>
    <t>WP4107</t>
  </si>
  <si>
    <t>0604352041072</t>
  </si>
  <si>
    <t>Комплект защиты Wipeout Pink (M 5+)
[3 в 1]</t>
  </si>
  <si>
    <t>WP4110</t>
  </si>
  <si>
    <t>0604352041102</t>
  </si>
  <si>
    <t>Комплект защиты Wipeout Zest (M 5+)
[3 в 1]</t>
  </si>
  <si>
    <t>WP4113</t>
  </si>
  <si>
    <t>0604352041133</t>
  </si>
  <si>
    <t>0604352621380</t>
  </si>
  <si>
    <t>МЕХАНИЧЕСКИЙ
ПЛАСТИКОВЫЙ 
КОНСТРУКТОР</t>
  </si>
  <si>
    <t>R.050</t>
  </si>
  <si>
    <t>5906395455249</t>
  </si>
  <si>
    <t>Korbo 15 Trombela</t>
  </si>
  <si>
    <t>R.1018E</t>
  </si>
  <si>
    <t>5906395455003</t>
  </si>
  <si>
    <t>Korbo 18 Dog</t>
  </si>
  <si>
    <t>R.1019E</t>
  </si>
  <si>
    <t>5906395455010</t>
  </si>
  <si>
    <t>Korbo 18 Quad</t>
  </si>
  <si>
    <t>R.1021</t>
  </si>
  <si>
    <t>5906395455065</t>
  </si>
  <si>
    <t>Korbo 40 Twist</t>
  </si>
  <si>
    <t>R.1012E</t>
  </si>
  <si>
    <t>5906395455096</t>
  </si>
  <si>
    <t>Korbo 90 Hydro</t>
  </si>
  <si>
    <t>R.1016</t>
  </si>
  <si>
    <t>5906395455034</t>
  </si>
  <si>
    <t>Korbo 120</t>
  </si>
  <si>
    <t>R.1200</t>
  </si>
  <si>
    <t>5906395455256</t>
  </si>
  <si>
    <t>Korbo 122 Technik</t>
  </si>
  <si>
    <t>R.1020E</t>
  </si>
  <si>
    <t>5906395455058</t>
  </si>
  <si>
    <t>Korbo 124 Turbino</t>
  </si>
  <si>
    <t>R.1022E</t>
  </si>
  <si>
    <t>5906395455102</t>
  </si>
  <si>
    <t>Korbo 154 Cosmo</t>
  </si>
  <si>
    <t>Назад к истокам</t>
  </si>
  <si>
    <t xml:space="preserve">ОПТ1, цена при заказе от 1 шт. </t>
  </si>
  <si>
    <t xml:space="preserve">ОПТ2, цена при заказе от 30 т.р. </t>
  </si>
  <si>
    <t>AF2017</t>
  </si>
  <si>
    <t>4672577310019</t>
  </si>
  <si>
    <t>Акваферма</t>
  </si>
  <si>
    <t>Лайтборд</t>
  </si>
  <si>
    <t>LBS</t>
  </si>
  <si>
    <t>4672577810311</t>
  </si>
  <si>
    <t>Лайтборд Мини</t>
  </si>
  <si>
    <t>PPW10</t>
  </si>
  <si>
    <t>4672577755230</t>
  </si>
  <si>
    <t>Pic-Pad</t>
  </si>
  <si>
    <t>MGBB</t>
  </si>
  <si>
    <t>4672577811745</t>
  </si>
  <si>
    <t>Magboard</t>
  </si>
  <si>
    <t>MGBM</t>
  </si>
  <si>
    <t>4672577811752</t>
  </si>
  <si>
    <t>Magboard Mini</t>
  </si>
  <si>
    <t>АBB</t>
  </si>
  <si>
    <t>4672577750433</t>
  </si>
  <si>
    <t>Акваборд</t>
  </si>
  <si>
    <t>MBBBLU</t>
  </si>
  <si>
    <t>4672577750464</t>
  </si>
  <si>
    <t>Акваборд Мини (голубой)</t>
  </si>
  <si>
    <t>MBBG</t>
  </si>
  <si>
    <t>4672577750440</t>
  </si>
  <si>
    <t>Акваборд Мини (зелёный)</t>
  </si>
  <si>
    <t>MBBR</t>
  </si>
  <si>
    <t>4672577750457</t>
  </si>
  <si>
    <t>Акваборд Мини (красный)</t>
  </si>
  <si>
    <t>MBBB</t>
  </si>
  <si>
    <t>4672577750471</t>
  </si>
  <si>
    <t>Акваборд Мини (чёрный)</t>
  </si>
  <si>
    <t>Самокаты, электросамокаты (США)</t>
  </si>
  <si>
    <t>Защитное снаряжение (США)</t>
  </si>
  <si>
    <t>Деревянные 3D-конструкторы (Украина)</t>
  </si>
  <si>
    <t>Деревянные пазлы-разукрашки (Украина)</t>
  </si>
  <si>
    <t>Пластиковый конструктор (Польша)</t>
  </si>
  <si>
    <t>Назад к истокам (Россия)</t>
  </si>
  <si>
    <t>МЕНЮ</t>
  </si>
  <si>
    <t>Ваш заказ
в шт.</t>
  </si>
  <si>
    <t>Razor, RipStik, Turbo Jetts, Crazy Cart, Hovertrax, Turbo Jetts, UGEARS, KORBO, Wipeout и др. в названии доменного имени</t>
  </si>
  <si>
    <t>RAZOR:</t>
  </si>
  <si>
    <t>Спецификация:</t>
  </si>
  <si>
    <t>http://www.razor-russia.ru/files/upload/Razor_ProductInfo.xlsx</t>
  </si>
  <si>
    <t>Фото товаров:</t>
  </si>
  <si>
    <t>KORBO:</t>
  </si>
  <si>
    <t>WIPEOUT:</t>
  </si>
  <si>
    <t>UGEARS (Ugears 4kids):</t>
  </si>
  <si>
    <t>EFUNNY:</t>
  </si>
  <si>
    <t>Постоянная ссылка на оптовый общий прайс-лист:</t>
  </si>
  <si>
    <t>Общий прайс-лист в формате .XML</t>
  </si>
  <si>
    <t>7) Описание статусов о наличии товара:</t>
  </si>
  <si>
    <t>8) Копирование информации (нарушение авторского права):</t>
  </si>
  <si>
    <t>9) Мы НЕ работаем по дропшиппингу. Мы не отгружаем товар самовывозом Вашим клиентам.</t>
  </si>
  <si>
    <t>Фото товара</t>
  </si>
  <si>
    <t>LB2018</t>
  </si>
  <si>
    <t>4672577735218</t>
  </si>
  <si>
    <t>Общая сумма вашего заказа:</t>
  </si>
  <si>
    <t>● Заказ должен быть кратен 10-ти шт. на каждую модель</t>
  </si>
  <si>
    <t>Фотографии и описание продукции:</t>
  </si>
  <si>
    <t>г. Москва, Волгоградский проспект, д.21, стр.6 (м. Волгоградский проспект, последний вагон из центра)</t>
  </si>
  <si>
    <t xml:space="preserve"> - Запрещено копирование описания о товаре с сайта www.razor-russia.ru и других наших сайтов</t>
  </si>
  <si>
    <t xml:space="preserve"> - Разрешено копирование "Технических характеристик" с сайта www.razor-russia.ru и других наших сайтов</t>
  </si>
  <si>
    <t>http://www.razor-russia.ru/files/upload/ECO-FUN_PriceList.xlsx</t>
  </si>
  <si>
    <t>Power Core E100 Aluminium Deck</t>
  </si>
  <si>
    <t>012101</t>
  </si>
  <si>
    <t>0845423020118</t>
  </si>
  <si>
    <t>● Бесплатная доставка по Москве, при заказе от 150.000 рублей</t>
  </si>
  <si>
    <t>5) На всю продукцию есть сертификаты и декларации соответствия.</t>
  </si>
  <si>
    <t>Также просим предоставить список сайтов, где будет размещена наша продукция.</t>
  </si>
  <si>
    <t>Контактный телефон для курьера: +7(495)518-36-99</t>
  </si>
  <si>
    <t>ВАШ ЛИЧНЫЙ МЕНЕДЖЕР:</t>
  </si>
  <si>
    <t>Контактная информация:</t>
  </si>
  <si>
    <t xml:space="preserve">тел: </t>
  </si>
  <si>
    <t xml:space="preserve">e-mail: </t>
  </si>
  <si>
    <t>ik@razor-russia.ru</t>
  </si>
  <si>
    <t>ДЕРЕВЯННЫЕ МЕХАНИЧЕСКИЕ КОНСТРУКТОРЫ
3D-пазлы, Разукрашки</t>
  </si>
  <si>
    <t>Название товара (артикул)</t>
  </si>
  <si>
    <r>
      <t xml:space="preserve">ОПТ1 </t>
    </r>
    <r>
      <rPr>
        <b/>
        <sz val="12"/>
        <rFont val="Tahoma"/>
        <family val="2"/>
        <charset val="204"/>
      </rPr>
      <t>(покупка от 1 шт.)</t>
    </r>
    <r>
      <rPr>
        <b/>
        <sz val="16"/>
        <rFont val="Tahoma"/>
        <family val="2"/>
        <charset val="204"/>
      </rPr>
      <t xml:space="preserve">      </t>
    </r>
  </si>
  <si>
    <r>
      <t xml:space="preserve">ОПТ2 </t>
    </r>
    <r>
      <rPr>
        <b/>
        <sz val="12"/>
        <rFont val="Tahoma"/>
        <family val="2"/>
        <charset val="204"/>
      </rPr>
      <t xml:space="preserve">(заказ от 150 т.р.)   </t>
    </r>
    <r>
      <rPr>
        <b/>
        <sz val="16"/>
        <rFont val="Tahoma"/>
        <family val="2"/>
        <charset val="204"/>
      </rPr>
      <t xml:space="preserve">     </t>
    </r>
  </si>
  <si>
    <t>НИКОЛАЙ ТЕЛКОВ</t>
  </si>
  <si>
    <t>iu@ugears-russia.ru</t>
  </si>
  <si>
    <t>Korbo-Russia.ru</t>
  </si>
  <si>
    <t>Wipeout-Russia.ru</t>
  </si>
  <si>
    <t>Ugears-Russia.ru</t>
  </si>
  <si>
    <t>Razor-Russia.ru</t>
  </si>
  <si>
    <t>Самокаты №1 в Мире!</t>
  </si>
  <si>
    <t>8(495)518-36-99</t>
  </si>
  <si>
    <t>Постоянная ссылка на оптовый прайс-лист:</t>
  </si>
  <si>
    <t>Фиджет Новогодняя магия</t>
  </si>
  <si>
    <t>Байк VM-02</t>
  </si>
  <si>
    <t>Родстер VM-01</t>
  </si>
  <si>
    <t>Авиатор</t>
  </si>
  <si>
    <t>Конь-Механоид</t>
  </si>
  <si>
    <t>Мельница-Башня</t>
  </si>
  <si>
    <t>Тягач VM-03</t>
  </si>
  <si>
    <t>Полуприцеп к модели Тягач VM-03</t>
  </si>
  <si>
    <t>Локомотив с тендером V-Экспресс</t>
  </si>
  <si>
    <t>Тримаран Мерихобус</t>
  </si>
  <si>
    <t>Фиджет Рождественские</t>
  </si>
  <si>
    <t>4820184120709</t>
  </si>
  <si>
    <t>4820184120716</t>
  </si>
  <si>
    <t>4820184120808</t>
  </si>
  <si>
    <t>4820184120822</t>
  </si>
  <si>
    <t>4820184120815</t>
  </si>
  <si>
    <t>4820184120839</t>
  </si>
  <si>
    <t>4820184120884</t>
  </si>
  <si>
    <t>4820184120846</t>
  </si>
  <si>
    <t>4820184120860</t>
  </si>
  <si>
    <t>4820184120877</t>
  </si>
  <si>
    <t>4820184120853</t>
  </si>
  <si>
    <t>4820184120891</t>
  </si>
  <si>
    <r>
      <t xml:space="preserve">Королевская карета
</t>
    </r>
    <r>
      <rPr>
        <u/>
        <sz val="14"/>
        <color theme="10"/>
        <rFont val="Tahoma"/>
        <family val="2"/>
        <charset val="204"/>
      </rPr>
      <t>(лимитированная коллекция)</t>
    </r>
  </si>
  <si>
    <t>GL2018</t>
  </si>
  <si>
    <t>4672577781215</t>
  </si>
  <si>
    <t>iGarden LED</t>
  </si>
  <si>
    <t>G2018</t>
  </si>
  <si>
    <t>4672577733627</t>
  </si>
  <si>
    <t>iGarden</t>
  </si>
  <si>
    <t>● В цены включен НДС 20%</t>
  </si>
  <si>
    <t>● В цены включен НДС 10/20%</t>
  </si>
  <si>
    <t>0845423009618</t>
  </si>
  <si>
    <t>PPRW12</t>
  </si>
  <si>
    <t>Pic-Pad Rainbow</t>
  </si>
  <si>
    <t>Отгрузки со склада производятся каждый рабочий день с 09:00 до 18:00. Магазин работает с 09:00 до 21:00.</t>
  </si>
  <si>
    <t>Обработка ваших заказов производится по будням с 09:00 до 18:00. Магазин работает с 09:00 до 21:00.</t>
  </si>
  <si>
    <t>071409</t>
  </si>
  <si>
    <t>Beast V4</t>
  </si>
  <si>
    <t>Beast V5</t>
  </si>
  <si>
    <t>092703</t>
  </si>
  <si>
    <t>092805</t>
  </si>
  <si>
    <t>Чёрно-красный</t>
  </si>
  <si>
    <t>A5 Prime</t>
  </si>
  <si>
    <t>071304</t>
  </si>
  <si>
    <t>Spark Ultra</t>
  </si>
  <si>
    <t>084901</t>
  </si>
  <si>
    <t>A Light Up</t>
  </si>
  <si>
    <t>085101</t>
  </si>
  <si>
    <t>085202</t>
  </si>
  <si>
    <t>085003</t>
  </si>
  <si>
    <t>Drift Rider</t>
  </si>
  <si>
    <t>SX350</t>
  </si>
  <si>
    <t>Power A2</t>
  </si>
  <si>
    <t>0845423019556</t>
  </si>
  <si>
    <t>0845423020750</t>
  </si>
  <si>
    <t>0845423008093</t>
  </si>
  <si>
    <t>0845423008086</t>
  </si>
  <si>
    <t>0845423008079</t>
  </si>
  <si>
    <t>0845423015756</t>
  </si>
  <si>
    <t>0845423016968</t>
  </si>
  <si>
    <t>MGBB-BLUE</t>
  </si>
  <si>
    <t>MGBM-BLUE</t>
  </si>
  <si>
    <t>4672577811769</t>
  </si>
  <si>
    <t>4672577811776</t>
  </si>
  <si>
    <t>022301</t>
  </si>
  <si>
    <t>022407</t>
  </si>
  <si>
    <t>Презентация продукции:</t>
  </si>
  <si>
    <t>Нет в наличии</t>
  </si>
  <si>
    <t>Beast V6</t>
  </si>
  <si>
    <t>Красно-чёрный</t>
  </si>
  <si>
    <t>092905</t>
  </si>
  <si>
    <t>Полезная информация (FAQ): ссылки на фото, баннеры</t>
  </si>
  <si>
    <t>011805</t>
  </si>
  <si>
    <t>0845423015633</t>
  </si>
  <si>
    <t>0845423020477</t>
  </si>
  <si>
    <t>0845423020804</t>
  </si>
  <si>
    <t>0845423020422</t>
  </si>
  <si>
    <t>0845423020521</t>
  </si>
  <si>
    <t>Шлем Eight Ball Black (14+)</t>
  </si>
  <si>
    <t>Шлем Eight Ball Gun Matte (14+)</t>
  </si>
  <si>
    <t>WP4043</t>
  </si>
  <si>
    <t>Шлем с фломастерами Wipeout Teal Blue (L 8+)</t>
  </si>
  <si>
    <t>Шлем Eight Ball Blue (14+)</t>
  </si>
  <si>
    <t>WP4048</t>
  </si>
  <si>
    <t>Шлем с фломастерами Wipeout Neon Zest (L 8+)</t>
  </si>
  <si>
    <t>Шлем с фломастерами Wipeout Blue Metallic (M 5+)</t>
  </si>
  <si>
    <t>WP4058</t>
  </si>
  <si>
    <t>Шлем с фломастерами Wipeout Blue Metallic (L 8+)</t>
  </si>
  <si>
    <t>WP4059</t>
  </si>
  <si>
    <t>Оранжевый</t>
  </si>
  <si>
    <t>Шлем с фломастерами Wipeout Neon Tangerine (M 5+)</t>
  </si>
  <si>
    <t>WP4056</t>
  </si>
  <si>
    <t>Шлем с фломастерами Wipeout Neon Tangerine (L 8+)</t>
  </si>
  <si>
    <t>WP4057</t>
  </si>
  <si>
    <t>0604352040433</t>
  </si>
  <si>
    <t>0604352032025</t>
  </si>
  <si>
    <t>0604352040570</t>
  </si>
  <si>
    <t>0604352032278</t>
  </si>
  <si>
    <t>0604352040563</t>
  </si>
  <si>
    <t>0604352040594</t>
  </si>
  <si>
    <t>0604352040495</t>
  </si>
  <si>
    <t>0604352040587</t>
  </si>
  <si>
    <t>0604352032032</t>
  </si>
  <si>
    <t>0604352032070</t>
  </si>
  <si>
    <t>Комплект защиты Eight Ball Black (5+/8+)
[3 в 1]</t>
  </si>
  <si>
    <t>Комплект защиты Wipeout Teal (M 5+)
[3 в 1]</t>
  </si>
  <si>
    <t>4820184120907</t>
  </si>
  <si>
    <t>4820184120945</t>
  </si>
  <si>
    <t>4820184120921</t>
  </si>
  <si>
    <t>4820184120914</t>
  </si>
  <si>
    <t>4820184120938</t>
  </si>
  <si>
    <t>4820184120969</t>
  </si>
  <si>
    <t>4820184120952</t>
  </si>
  <si>
    <t>4820184120976</t>
  </si>
  <si>
    <t>Кардхолдер</t>
  </si>
  <si>
    <t>Модульный Дайс-Тауэр</t>
  </si>
  <si>
    <t>Ширма Мастера</t>
  </si>
  <si>
    <t>Дек Бокс</t>
  </si>
  <si>
    <t>Дайскипер</t>
  </si>
  <si>
    <t>Кабриолет мечты VM-05</t>
  </si>
  <si>
    <t>Штурвал-Органайзер</t>
  </si>
  <si>
    <t>Пускатель самолетиков</t>
  </si>
  <si>
    <t>Демонстрационная модель (для магазинов) - Шкатулка с секретом</t>
  </si>
  <si>
    <t>0845423006624</t>
  </si>
  <si>
    <t>0845423006648</t>
  </si>
  <si>
    <t>Демонстрационная модель (для магазинов) - Спорткар U-9 Гран-при</t>
  </si>
  <si>
    <t>022501</t>
  </si>
  <si>
    <t>RSF350</t>
  </si>
  <si>
    <t>Сиреневый</t>
  </si>
  <si>
    <t>Pocket Mod Betty</t>
  </si>
  <si>
    <t>041402</t>
  </si>
  <si>
    <t>020608</t>
  </si>
  <si>
    <t>MX650</t>
  </si>
  <si>
    <t>012301</t>
  </si>
  <si>
    <t>Power Core E90 Glow</t>
  </si>
  <si>
    <t>0845423021481</t>
  </si>
  <si>
    <t>0845423018993</t>
  </si>
  <si>
    <t>0845423003050</t>
  </si>
  <si>
    <t>0817378009524</t>
  </si>
  <si>
    <t xml:space="preserve">ОПТ3, цена при заказе от 100 т.р. </t>
  </si>
  <si>
    <t>ANMPAR2018</t>
  </si>
  <si>
    <t>Animag Попугай</t>
  </si>
  <si>
    <t>Animag Пингвин</t>
  </si>
  <si>
    <t>Animag Зелёный</t>
  </si>
  <si>
    <t>ANMPIN2018</t>
  </si>
  <si>
    <t>ANMGR2018</t>
  </si>
  <si>
    <t>4672577756336</t>
  </si>
  <si>
    <t>4672577738530</t>
  </si>
  <si>
    <t>4672577738462</t>
  </si>
  <si>
    <t>4672577738523</t>
  </si>
  <si>
    <t>4820184120983</t>
  </si>
  <si>
    <t>4820184120990</t>
  </si>
  <si>
    <t>4820184121010</t>
  </si>
  <si>
    <t>4820184121027</t>
  </si>
  <si>
    <t>Буксир</t>
  </si>
  <si>
    <t>Моноколесо</t>
  </si>
  <si>
    <t>Бабочка</t>
  </si>
  <si>
    <t>Стимпанк-часики</t>
  </si>
  <si>
    <t>Количество товаров в корзине:</t>
  </si>
  <si>
    <t>EFUNNY.Ru</t>
  </si>
  <si>
    <t>Количество товаров:</t>
  </si>
  <si>
    <t>Оригинальная продукция, которая создана для развития творчества детей, а также является отличным подарком</t>
  </si>
  <si>
    <t>Постоянная ссылка на актуальный оптовый
прайс-лист:</t>
  </si>
  <si>
    <t>4820184121003</t>
  </si>
  <si>
    <t>4820184121034</t>
  </si>
  <si>
    <t>Янтарная шкатулка</t>
  </si>
  <si>
    <t>Антикварная шкатулка</t>
  </si>
  <si>
    <t>0845423017446</t>
  </si>
  <si>
    <t xml:space="preserve">ОПТ1, цена при 
заказе от 1 шт. </t>
  </si>
  <si>
    <t>ОПТ2, цена при 
заказе от 30 т.р.</t>
  </si>
  <si>
    <t>ОПТ3, цена при 
заказе от 100 т.р.</t>
  </si>
  <si>
    <t>ОПТ2, цена при 
заказе от 30 т.р</t>
  </si>
  <si>
    <t>ОПТ3, цена при 
заказе от 100 т.р</t>
  </si>
  <si>
    <t>https://yadi.sk/d/oAy7EGEwMdiEog</t>
  </si>
  <si>
    <t>https://yadi.sk/d/pKQCiTzr4vsbCw</t>
  </si>
  <si>
    <t>https://yadi.sk/d/Km6Wm4lpPsuK3Q</t>
  </si>
  <si>
    <t>https://yadi.sk/d/vZny0zdERcEuWw</t>
  </si>
  <si>
    <t>https://yadi.sk/d/0PNyuvTB9DY2FQ</t>
  </si>
  <si>
    <t>https://yadi.sk/d/DIgp0SYGwQJXIA</t>
  </si>
  <si>
    <t>https://yadi.sk/d/2dP-5b35eeMifQ</t>
  </si>
  <si>
    <t>https://yadi.sk/d/4rskijoB-Suo6Q</t>
  </si>
  <si>
    <t>https://yadi.sk/d/GWl5OjMQ5fgpgA</t>
  </si>
  <si>
    <t>https://yadi.sk/d/r-u9Ngadu8JIdg</t>
  </si>
  <si>
    <t>https://yadi.sk/d/8if6nO2n01tvDw</t>
  </si>
  <si>
    <t>https://yadi.sk/d/f15vtFXWGAMsQA</t>
  </si>
  <si>
    <t>https://yadi.sk/d/a6nTTKTePBp2ig</t>
  </si>
  <si>
    <t>https://yadi.sk/d/MuW9y3EH17DXlw</t>
  </si>
  <si>
    <t>https://yadi.sk/d/Y88iiSuuM8KpTw</t>
  </si>
  <si>
    <t>https://yadi.sk/d/AFDJ0HmN_NAjEg</t>
  </si>
  <si>
    <t>https://yadi.sk/d/VNXQbBvqO-KzWQ</t>
  </si>
  <si>
    <t>https://yadi.sk/d/lKHnwz3owwrZeg</t>
  </si>
  <si>
    <t>https://yadi.sk/d/yBlOAw-90fj-aA</t>
  </si>
  <si>
    <t>https://yadi.sk/d/G7fiyEW6ZI_exg</t>
  </si>
  <si>
    <t>Нет в наличии. Принимаем предзаказы на 2020</t>
  </si>
  <si>
    <t>0845423009595</t>
  </si>
  <si>
    <t>012504</t>
  </si>
  <si>
    <t>E Prime Air</t>
  </si>
  <si>
    <t>012604</t>
  </si>
  <si>
    <t>E Prime III</t>
  </si>
  <si>
    <t>051702</t>
  </si>
  <si>
    <t>RipSter SE Gamer Arcade</t>
  </si>
  <si>
    <t>012405</t>
  </si>
  <si>
    <t>Power A5</t>
  </si>
  <si>
    <t>085603</t>
  </si>
  <si>
    <t>085705</t>
  </si>
  <si>
    <t>085807</t>
  </si>
  <si>
    <t>085901</t>
  </si>
  <si>
    <t>A3</t>
  </si>
  <si>
    <t>Wild Ones Shark</t>
  </si>
  <si>
    <t>Wild Ones Dino</t>
  </si>
  <si>
    <t>Wild Ones Unicorn</t>
  </si>
  <si>
    <t>085311</t>
  </si>
  <si>
    <t>085407</t>
  </si>
  <si>
    <t>085502</t>
  </si>
  <si>
    <t>Последнее обновление: 25.03.2020</t>
  </si>
  <si>
    <t>Нет в наличии. Поступление 1 апреля</t>
  </si>
  <si>
    <t>Нет в наличии. Поступление 12 мая</t>
  </si>
  <si>
    <r>
      <rPr>
        <b/>
        <sz val="14"/>
        <rFont val="Tahoma"/>
        <family val="2"/>
        <charset val="204"/>
      </rPr>
      <t xml:space="preserve">АКЦИЯ! Баннеры доступны тут: </t>
    </r>
    <r>
      <rPr>
        <b/>
        <sz val="12"/>
        <rFont val="Tahoma"/>
        <family val="2"/>
        <charset val="204"/>
      </rPr>
      <t>https://yadi.sk/d/eloEAViU9_t7qQ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</si>
</sst>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&quot;-&quot;??_);_(@_)"/>
    <numFmt numFmtId="165" formatCode="#,##0[$руб.-419]"/>
    <numFmt numFmtId="166" formatCode="#,##0.00\ &quot;₽&quot;;[Red]#,##0.00\ &quot;₽&quot;"/>
    <numFmt numFmtId="167" formatCode="#,##0.00\ &quot;₽&quot;"/>
    <numFmt numFmtId="168" formatCode="#,##0\ &quot;₽&quot;"/>
  </numFmts>
  <fonts count="104" x14ac:knownFonts="1">
    <font>
      <sz val="10"/>
      <name val="Verdana"/>
    </font>
    <font>
      <sz val="11"/>
      <color theme="1"/>
      <name val="Calibri"/>
      <family val="2"/>
      <charset val="204"/>
      <scheme val="minor"/>
    </font>
    <font>
      <sz val="10"/>
      <name val="Verdana"/>
      <family val="2"/>
      <charset val="204"/>
    </font>
    <font>
      <sz val="8"/>
      <name val="Verdana"/>
      <family val="2"/>
      <charset val="204"/>
    </font>
    <font>
      <u/>
      <sz val="10"/>
      <color indexed="12"/>
      <name val="Verdana"/>
      <family val="2"/>
      <charset val="204"/>
    </font>
    <font>
      <b/>
      <sz val="14"/>
      <name val="Verdana"/>
      <family val="2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charset val="1"/>
    </font>
    <font>
      <sz val="11"/>
      <color theme="1"/>
      <name val="Tahoma"/>
      <family val="2"/>
      <charset val="204"/>
    </font>
    <font>
      <b/>
      <sz val="18"/>
      <color theme="1"/>
      <name val="Tahoma"/>
      <family val="2"/>
      <charset val="204"/>
    </font>
    <font>
      <b/>
      <sz val="24"/>
      <color theme="1"/>
      <name val="Tahoma"/>
      <family val="2"/>
      <charset val="204"/>
    </font>
    <font>
      <sz val="16"/>
      <color rgb="FF7030A0"/>
      <name val="Tahoma"/>
      <family val="2"/>
      <charset val="204"/>
    </font>
    <font>
      <sz val="16"/>
      <color theme="1"/>
      <name val="Tahoma"/>
      <family val="2"/>
      <charset val="204"/>
    </font>
    <font>
      <b/>
      <sz val="12"/>
      <color rgb="FFFF0000"/>
      <name val="Tahoma"/>
      <family val="2"/>
      <charset val="204"/>
    </font>
    <font>
      <b/>
      <sz val="36"/>
      <color rgb="FFFF0000"/>
      <name val="Tahoma"/>
      <family val="2"/>
      <charset val="204"/>
    </font>
    <font>
      <b/>
      <sz val="16"/>
      <color theme="1"/>
      <name val="Tahoma"/>
      <family val="2"/>
      <charset val="204"/>
    </font>
    <font>
      <b/>
      <sz val="11"/>
      <color theme="1"/>
      <name val="Tahoma"/>
      <family val="2"/>
      <charset val="204"/>
    </font>
    <font>
      <b/>
      <sz val="14"/>
      <name val="Tahoma"/>
      <family val="2"/>
      <charset val="204"/>
    </font>
    <font>
      <sz val="8"/>
      <name val="Tahoma"/>
      <family val="2"/>
      <charset val="204"/>
    </font>
    <font>
      <b/>
      <sz val="20"/>
      <color rgb="FFFF0000"/>
      <name val="Tahoma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8"/>
      <color theme="1"/>
      <name val="Tahoma"/>
      <family val="2"/>
      <charset val="204"/>
    </font>
    <font>
      <sz val="14"/>
      <name val="Tahoma"/>
      <family val="2"/>
      <charset val="204"/>
    </font>
    <font>
      <sz val="14"/>
      <color theme="1"/>
      <name val="Tahoma"/>
      <family val="2"/>
      <charset val="204"/>
    </font>
    <font>
      <sz val="16"/>
      <name val="Tahoma"/>
      <family val="2"/>
      <charset val="204"/>
    </font>
    <font>
      <sz val="20"/>
      <color theme="1"/>
      <name val="Tahoma"/>
      <family val="2"/>
      <charset val="204"/>
    </font>
    <font>
      <b/>
      <u/>
      <sz val="12"/>
      <color theme="10"/>
      <name val="Tahoma"/>
      <family val="2"/>
      <charset val="204"/>
    </font>
    <font>
      <sz val="12"/>
      <color theme="1"/>
      <name val="Tahoma"/>
      <family val="2"/>
      <charset val="204"/>
    </font>
    <font>
      <b/>
      <sz val="20"/>
      <color theme="1"/>
      <name val="Tahoma"/>
      <family val="2"/>
      <charset val="204"/>
    </font>
    <font>
      <b/>
      <sz val="26"/>
      <color rgb="FFFF0000"/>
      <name val="Tahoma"/>
      <family val="2"/>
      <charset val="204"/>
    </font>
    <font>
      <b/>
      <sz val="18"/>
      <color rgb="FFFF0000"/>
      <name val="Tahoma"/>
      <family val="2"/>
      <charset val="204"/>
    </font>
    <font>
      <b/>
      <sz val="16"/>
      <color theme="0"/>
      <name val="Tahoma"/>
      <family val="2"/>
      <charset val="204"/>
    </font>
    <font>
      <b/>
      <sz val="14"/>
      <color theme="1"/>
      <name val="Tahoma"/>
      <family val="2"/>
      <charset val="204"/>
    </font>
    <font>
      <sz val="12"/>
      <name val="Tahoma"/>
      <family val="2"/>
      <charset val="204"/>
    </font>
    <font>
      <b/>
      <sz val="14"/>
      <color rgb="FFFF0000"/>
      <name val="Tahoma"/>
      <family val="2"/>
      <charset val="204"/>
    </font>
    <font>
      <b/>
      <sz val="16"/>
      <color rgb="FFFF0000"/>
      <name val="Tahoma"/>
      <family val="2"/>
      <charset val="204"/>
    </font>
    <font>
      <b/>
      <sz val="10"/>
      <name val="Verdana"/>
      <family val="2"/>
      <charset val="204"/>
    </font>
    <font>
      <b/>
      <sz val="12"/>
      <name val="Verdana"/>
      <family val="2"/>
      <charset val="204"/>
    </font>
    <font>
      <b/>
      <sz val="20"/>
      <name val="Verdana"/>
      <family val="2"/>
      <charset val="204"/>
    </font>
    <font>
      <b/>
      <u/>
      <sz val="14"/>
      <color indexed="12"/>
      <name val="Tahoma"/>
      <family val="2"/>
      <charset val="204"/>
    </font>
    <font>
      <b/>
      <sz val="8"/>
      <color rgb="FFFF0000"/>
      <name val="Tahoma"/>
      <family val="2"/>
      <charset val="204"/>
    </font>
    <font>
      <sz val="9"/>
      <name val="Tahoma"/>
      <family val="2"/>
      <charset val="204"/>
    </font>
    <font>
      <sz val="10"/>
      <name val="Tahoma"/>
      <family val="2"/>
      <charset val="204"/>
    </font>
    <font>
      <sz val="18"/>
      <color rgb="FFFF0000"/>
      <name val="Tahoma"/>
      <family val="2"/>
      <charset val="204"/>
    </font>
    <font>
      <sz val="9"/>
      <color rgb="FFFF0000"/>
      <name val="Tahoma"/>
      <family val="2"/>
      <charset val="204"/>
    </font>
    <font>
      <sz val="11"/>
      <name val="Tahoma"/>
      <family val="2"/>
      <charset val="204"/>
    </font>
    <font>
      <b/>
      <sz val="12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8"/>
      <color theme="1"/>
      <name val="Tahoma"/>
      <family val="2"/>
      <charset val="204"/>
    </font>
    <font>
      <b/>
      <sz val="10"/>
      <color theme="1"/>
      <name val="Tahoma"/>
      <family val="2"/>
      <charset val="204"/>
    </font>
    <font>
      <b/>
      <u/>
      <sz val="12"/>
      <color indexed="12"/>
      <name val="Verdana"/>
      <family val="2"/>
      <charset val="204"/>
    </font>
    <font>
      <sz val="16"/>
      <color rgb="FFFF0000"/>
      <name val="Tahoma"/>
      <family val="2"/>
      <charset val="204"/>
    </font>
    <font>
      <b/>
      <sz val="16"/>
      <name val="Tahoma"/>
      <family val="2"/>
      <charset val="204"/>
    </font>
    <font>
      <b/>
      <sz val="12"/>
      <name val="Tahoma"/>
      <family val="2"/>
      <charset val="204"/>
    </font>
    <font>
      <b/>
      <sz val="16"/>
      <color rgb="FFC00000"/>
      <name val="Tahoma"/>
      <family val="2"/>
      <charset val="204"/>
    </font>
    <font>
      <b/>
      <sz val="9"/>
      <name val="Tahoma"/>
      <family val="2"/>
      <charset val="204"/>
    </font>
    <font>
      <b/>
      <sz val="9"/>
      <color theme="5" tint="0.79998168889431442"/>
      <name val="Tahoma"/>
      <family val="2"/>
      <charset val="204"/>
    </font>
    <font>
      <sz val="8"/>
      <color indexed="8"/>
      <name val="Tahoma"/>
      <family val="2"/>
      <charset val="204"/>
    </font>
    <font>
      <b/>
      <sz val="14"/>
      <color rgb="FF008000"/>
      <name val="Tahoma"/>
      <family val="2"/>
      <charset val="204"/>
    </font>
    <font>
      <b/>
      <sz val="9"/>
      <color rgb="FFFF0000"/>
      <name val="Tahoma"/>
      <family val="2"/>
      <charset val="204"/>
    </font>
    <font>
      <b/>
      <sz val="14"/>
      <color theme="9"/>
      <name val="Tahoma"/>
      <family val="2"/>
      <charset val="204"/>
    </font>
    <font>
      <b/>
      <sz val="9"/>
      <color rgb="FFC00000"/>
      <name val="Tahoma"/>
      <family val="2"/>
      <charset val="204"/>
    </font>
    <font>
      <b/>
      <u/>
      <sz val="16"/>
      <color indexed="12"/>
      <name val="Tahoma"/>
      <family val="2"/>
      <charset val="204"/>
    </font>
    <font>
      <sz val="18"/>
      <name val="Tahoma"/>
      <family val="2"/>
      <charset val="204"/>
    </font>
    <font>
      <b/>
      <sz val="18"/>
      <name val="Tahoma"/>
      <family val="2"/>
      <charset val="204"/>
    </font>
    <font>
      <b/>
      <sz val="11"/>
      <name val="Tahoma"/>
      <family val="2"/>
      <charset val="204"/>
    </font>
    <font>
      <b/>
      <u/>
      <sz val="18"/>
      <color indexed="12"/>
      <name val="Tahoma"/>
      <family val="2"/>
      <charset val="204"/>
    </font>
    <font>
      <u/>
      <sz val="16"/>
      <color indexed="12"/>
      <name val="Tahoma"/>
      <family val="2"/>
      <charset val="204"/>
    </font>
    <font>
      <b/>
      <u/>
      <sz val="16"/>
      <name val="Tahoma"/>
      <family val="2"/>
      <charset val="204"/>
    </font>
    <font>
      <b/>
      <u/>
      <sz val="12"/>
      <color indexed="12"/>
      <name val="Tahoma"/>
      <family val="2"/>
      <charset val="204"/>
    </font>
    <font>
      <b/>
      <u/>
      <sz val="18"/>
      <color rgb="FFFF0000"/>
      <name val="Tahoma"/>
      <family val="2"/>
      <charset val="204"/>
    </font>
    <font>
      <sz val="8"/>
      <color indexed="8"/>
      <name val="Arial"/>
      <family val="2"/>
      <charset val="204"/>
    </font>
    <font>
      <b/>
      <sz val="18"/>
      <color rgb="FF000000"/>
      <name val="Tahoma"/>
      <family val="2"/>
      <charset val="204"/>
    </font>
    <font>
      <sz val="11"/>
      <name val="Calibri"/>
      <family val="2"/>
      <charset val="204"/>
    </font>
    <font>
      <sz val="18"/>
      <color rgb="FF000000"/>
      <name val="Tahoma"/>
      <family val="2"/>
      <charset val="204"/>
    </font>
    <font>
      <sz val="11"/>
      <color rgb="FF000000"/>
      <name val="Tahoma"/>
      <family val="2"/>
      <charset val="204"/>
    </font>
    <font>
      <u/>
      <sz val="18"/>
      <color indexed="12"/>
      <name val="Verdana"/>
      <family val="2"/>
      <charset val="204"/>
    </font>
    <font>
      <u/>
      <sz val="16"/>
      <color theme="10"/>
      <name val="Tahoma"/>
      <family val="2"/>
      <charset val="204"/>
    </font>
    <font>
      <b/>
      <sz val="9"/>
      <color theme="1"/>
      <name val="Tahoma"/>
      <family val="2"/>
      <charset val="204"/>
    </font>
    <font>
      <b/>
      <u/>
      <sz val="14"/>
      <color theme="10"/>
      <name val="Tahoma"/>
      <family val="2"/>
      <charset val="204"/>
    </font>
    <font>
      <sz val="12"/>
      <color rgb="FF000000"/>
      <name val="Tahoma"/>
      <family val="2"/>
      <charset val="204"/>
    </font>
    <font>
      <sz val="16"/>
      <name val="Arial"/>
      <family val="2"/>
      <charset val="204"/>
    </font>
    <font>
      <b/>
      <sz val="20"/>
      <name val="Tahoma"/>
      <family val="2"/>
      <charset val="204"/>
    </font>
    <font>
      <b/>
      <u/>
      <sz val="14"/>
      <name val="Verdana"/>
      <family val="2"/>
      <charset val="204"/>
    </font>
    <font>
      <b/>
      <u/>
      <sz val="14"/>
      <color indexed="12"/>
      <name val="Verdana"/>
      <family val="2"/>
      <charset val="204"/>
    </font>
    <font>
      <b/>
      <sz val="16"/>
      <name val="Verdana"/>
      <family val="2"/>
      <charset val="204"/>
    </font>
    <font>
      <u/>
      <sz val="14"/>
      <color theme="10"/>
      <name val="Tahoma"/>
      <family val="2"/>
      <charset val="204"/>
    </font>
    <font>
      <b/>
      <sz val="12"/>
      <color rgb="FFC00000"/>
      <name val="Tahoma"/>
      <family val="2"/>
      <charset val="204"/>
    </font>
    <font>
      <b/>
      <u/>
      <sz val="18"/>
      <color theme="0"/>
      <name val="Verdana"/>
      <family val="2"/>
      <charset val="204"/>
    </font>
    <font>
      <b/>
      <sz val="9"/>
      <name val="Verdana"/>
      <family val="2"/>
      <charset val="204"/>
    </font>
    <font>
      <b/>
      <sz val="11"/>
      <name val="Verdana"/>
      <family val="2"/>
      <charset val="204"/>
    </font>
    <font>
      <b/>
      <sz val="18"/>
      <color theme="0"/>
      <name val="Tahoma"/>
      <family val="2"/>
      <charset val="204"/>
    </font>
    <font>
      <b/>
      <i/>
      <sz val="18"/>
      <color theme="1"/>
      <name val="Tahoma"/>
      <family val="2"/>
      <charset val="204"/>
    </font>
    <font>
      <b/>
      <i/>
      <sz val="18"/>
      <color theme="0"/>
      <name val="Tahoma"/>
      <family val="2"/>
      <charset val="204"/>
    </font>
    <font>
      <b/>
      <sz val="14"/>
      <color theme="0" tint="-0.14999847407452621"/>
      <name val="Tahoma"/>
      <family val="2"/>
      <charset val="204"/>
    </font>
    <font>
      <b/>
      <i/>
      <sz val="18"/>
      <color theme="0" tint="-0.14999847407452621"/>
      <name val="Tahoma"/>
      <family val="2"/>
      <charset val="204"/>
    </font>
    <font>
      <b/>
      <sz val="14"/>
      <color theme="1" tint="0.249977111117893"/>
      <name val="Tahoma"/>
      <family val="2"/>
      <charset val="204"/>
    </font>
    <font>
      <b/>
      <i/>
      <sz val="18"/>
      <color theme="1" tint="0.249977111117893"/>
      <name val="Tahoma"/>
      <family val="2"/>
      <charset val="204"/>
    </font>
    <font>
      <b/>
      <sz val="10"/>
      <color theme="1" tint="0.249977111117893"/>
      <name val="Verdana"/>
      <family val="2"/>
      <charset val="204"/>
    </font>
    <font>
      <b/>
      <sz val="11"/>
      <color theme="1" tint="0.249977111117893"/>
      <name val="Verdana"/>
      <family val="2"/>
      <charset val="204"/>
    </font>
    <font>
      <b/>
      <sz val="28"/>
      <color theme="0"/>
      <name val="Tahoma"/>
      <family val="2"/>
      <charset val="204"/>
    </font>
    <font>
      <b/>
      <u/>
      <sz val="11"/>
      <color indexed="12"/>
      <name val="Verdana"/>
      <family val="2"/>
      <charset val="204"/>
    </font>
    <font>
      <b/>
      <sz val="11"/>
      <color theme="0"/>
      <name val="Verdana"/>
      <family val="2"/>
      <charset val="204"/>
    </font>
    <font>
      <b/>
      <sz val="10"/>
      <name val="Tahoma"/>
      <family val="2"/>
      <charset val="204"/>
    </font>
  </fonts>
  <fills count="28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8D8D8"/>
        <bgColor rgb="FFD8D8D8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1"/>
        <bgColor indexed="64"/>
      </patternFill>
    </fill>
  </fills>
  <borders count="35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</borders>
  <cellStyleXfs count="7">
    <xf numFmtId="0" fontId="0" fillId="0" borderId="0"/>
    <xf numFmtId="0" fontId="7" fillId="0" borderId="0"/>
    <xf numFmtId="0" fontId="4" fillId="0" borderId="0" applyNumberFormat="0" applyFill="0" applyBorder="0" applyAlignment="0" applyProtection="0">
      <alignment vertical="top"/>
      <protection locked="0"/>
    </xf>
    <xf numFmtId="164" fontId="2" fillId="0" borderId="0" applyFon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470">
    <xf numFmtId="0" fontId="0" fillId="0" borderId="0" xfId="0"/>
    <xf numFmtId="0" fontId="6" fillId="0" borderId="0" xfId="0" applyFont="1" applyFill="1" applyBorder="1"/>
    <xf numFmtId="0" fontId="8" fillId="0" borderId="0" xfId="4" applyFont="1"/>
    <xf numFmtId="0" fontId="13" fillId="0" borderId="0" xfId="4" applyFont="1" applyAlignment="1">
      <alignment horizontal="center" vertical="center"/>
    </xf>
    <xf numFmtId="0" fontId="14" fillId="0" borderId="0" xfId="4" applyFont="1" applyAlignment="1">
      <alignment vertical="center"/>
    </xf>
    <xf numFmtId="0" fontId="15" fillId="11" borderId="22" xfId="4" applyFont="1" applyFill="1" applyBorder="1" applyAlignment="1">
      <alignment horizontal="center" vertical="center" wrapText="1"/>
    </xf>
    <xf numFmtId="0" fontId="13" fillId="0" borderId="0" xfId="4" applyFont="1" applyBorder="1" applyAlignment="1">
      <alignment horizontal="center" vertical="center"/>
    </xf>
    <xf numFmtId="0" fontId="17" fillId="2" borderId="0" xfId="4" applyFont="1" applyFill="1" applyBorder="1" applyAlignment="1">
      <alignment horizontal="center" vertical="center" wrapText="1"/>
    </xf>
    <xf numFmtId="0" fontId="15" fillId="2" borderId="0" xfId="4" applyFont="1" applyFill="1" applyBorder="1" applyAlignment="1">
      <alignment horizontal="center" vertical="center" wrapText="1"/>
    </xf>
    <xf numFmtId="0" fontId="12" fillId="0" borderId="0" xfId="4" applyFont="1" applyBorder="1" applyAlignment="1">
      <alignment horizontal="center" vertical="center"/>
    </xf>
    <xf numFmtId="0" fontId="12" fillId="0" borderId="24" xfId="4" applyFont="1" applyBorder="1" applyAlignment="1">
      <alignment horizontal="center" vertical="center"/>
    </xf>
    <xf numFmtId="49" fontId="18" fillId="0" borderId="14" xfId="4" applyNumberFormat="1" applyFont="1" applyBorder="1" applyAlignment="1">
      <alignment horizontal="center" vertical="center" wrapText="1"/>
    </xf>
    <xf numFmtId="49" fontId="19" fillId="0" borderId="14" xfId="4" applyNumberFormat="1" applyFont="1" applyBorder="1" applyAlignment="1">
      <alignment horizontal="center" vertical="center" wrapText="1"/>
    </xf>
    <xf numFmtId="0" fontId="21" fillId="0" borderId="24" xfId="4" applyFont="1" applyBorder="1" applyAlignment="1">
      <alignment vertical="center"/>
    </xf>
    <xf numFmtId="0" fontId="21" fillId="11" borderId="24" xfId="4" applyFont="1" applyFill="1" applyBorder="1" applyAlignment="1">
      <alignment horizontal="center" vertical="center"/>
    </xf>
    <xf numFmtId="0" fontId="21" fillId="0" borderId="14" xfId="4" applyFont="1" applyBorder="1" applyAlignment="1">
      <alignment horizontal="center" vertical="center"/>
    </xf>
    <xf numFmtId="0" fontId="19" fillId="12" borderId="24" xfId="4" applyFont="1" applyFill="1" applyBorder="1" applyAlignment="1">
      <alignment horizontal="center" vertical="center"/>
    </xf>
    <xf numFmtId="9" fontId="22" fillId="0" borderId="0" xfId="6" applyFont="1" applyAlignment="1">
      <alignment horizontal="center" vertical="center"/>
    </xf>
    <xf numFmtId="9" fontId="23" fillId="0" borderId="0" xfId="6" applyFont="1" applyBorder="1" applyAlignment="1">
      <alignment horizontal="center" vertical="center"/>
    </xf>
    <xf numFmtId="0" fontId="8" fillId="0" borderId="0" xfId="4" applyFont="1" applyAlignment="1">
      <alignment vertical="center"/>
    </xf>
    <xf numFmtId="0" fontId="12" fillId="0" borderId="14" xfId="4" applyFont="1" applyBorder="1" applyAlignment="1">
      <alignment horizontal="center" vertical="center"/>
    </xf>
    <xf numFmtId="0" fontId="21" fillId="0" borderId="14" xfId="4" applyFont="1" applyBorder="1" applyAlignment="1">
      <alignment vertical="center"/>
    </xf>
    <xf numFmtId="0" fontId="21" fillId="11" borderId="14" xfId="4" applyFont="1" applyFill="1" applyBorder="1" applyAlignment="1">
      <alignment horizontal="center" vertical="center"/>
    </xf>
    <xf numFmtId="0" fontId="19" fillId="12" borderId="14" xfId="4" applyFont="1" applyFill="1" applyBorder="1" applyAlignment="1">
      <alignment horizontal="center" vertical="center"/>
    </xf>
    <xf numFmtId="0" fontId="8" fillId="0" borderId="0" xfId="4" applyFont="1" applyAlignment="1">
      <alignment horizontal="center" vertical="center"/>
    </xf>
    <xf numFmtId="49" fontId="19" fillId="0" borderId="14" xfId="4" applyNumberFormat="1" applyFont="1" applyBorder="1" applyAlignment="1">
      <alignment horizontal="center" vertical="center" textRotation="255"/>
    </xf>
    <xf numFmtId="49" fontId="24" fillId="0" borderId="14" xfId="4" applyNumberFormat="1" applyFont="1" applyBorder="1" applyAlignment="1">
      <alignment horizontal="center" vertical="center" wrapText="1"/>
    </xf>
    <xf numFmtId="0" fontId="21" fillId="0" borderId="14" xfId="4" applyFont="1" applyBorder="1" applyAlignment="1">
      <alignment horizontal="center" vertical="center" wrapText="1"/>
    </xf>
    <xf numFmtId="0" fontId="21" fillId="0" borderId="14" xfId="4" applyFont="1" applyBorder="1"/>
    <xf numFmtId="0" fontId="8" fillId="13" borderId="0" xfId="4" applyFont="1" applyFill="1"/>
    <xf numFmtId="0" fontId="25" fillId="13" borderId="0" xfId="4" applyFont="1" applyFill="1" applyAlignment="1"/>
    <xf numFmtId="0" fontId="8" fillId="13" borderId="0" xfId="4" applyFont="1" applyFill="1" applyAlignment="1">
      <alignment horizontal="center"/>
    </xf>
    <xf numFmtId="0" fontId="23" fillId="13" borderId="0" xfId="4" applyFont="1" applyFill="1" applyAlignment="1">
      <alignment horizontal="center" vertical="center"/>
    </xf>
    <xf numFmtId="0" fontId="26" fillId="13" borderId="0" xfId="5" applyFont="1" applyFill="1" applyAlignment="1">
      <alignment horizontal="left"/>
    </xf>
    <xf numFmtId="0" fontId="27" fillId="13" borderId="0" xfId="4" applyFont="1" applyFill="1"/>
    <xf numFmtId="0" fontId="25" fillId="0" borderId="0" xfId="4" applyFont="1" applyAlignment="1"/>
    <xf numFmtId="0" fontId="8" fillId="0" borderId="0" xfId="4" applyFont="1" applyAlignment="1">
      <alignment horizontal="center"/>
    </xf>
    <xf numFmtId="0" fontId="23" fillId="0" borderId="0" xfId="4" applyFont="1" applyAlignment="1">
      <alignment horizontal="center" vertical="center"/>
    </xf>
    <xf numFmtId="0" fontId="21" fillId="13" borderId="0" xfId="4" applyFont="1" applyFill="1"/>
    <xf numFmtId="0" fontId="21" fillId="13" borderId="0" xfId="4" applyFont="1" applyFill="1" applyAlignment="1">
      <alignment horizontal="center"/>
    </xf>
    <xf numFmtId="0" fontId="21" fillId="13" borderId="0" xfId="4" applyFont="1" applyFill="1" applyAlignment="1">
      <alignment horizontal="center" vertical="center"/>
    </xf>
    <xf numFmtId="0" fontId="21" fillId="0" borderId="0" xfId="4" applyFont="1"/>
    <xf numFmtId="0" fontId="21" fillId="0" borderId="0" xfId="4" applyFont="1" applyAlignment="1">
      <alignment horizontal="center"/>
    </xf>
    <xf numFmtId="0" fontId="21" fillId="0" borderId="0" xfId="4" applyFont="1" applyAlignment="1">
      <alignment horizontal="center" vertical="center"/>
    </xf>
    <xf numFmtId="0" fontId="8" fillId="9" borderId="0" xfId="4" applyFont="1" applyFill="1"/>
    <xf numFmtId="0" fontId="17" fillId="9" borderId="0" xfId="4" applyFont="1" applyFill="1" applyBorder="1" applyAlignment="1">
      <alignment horizontal="center" vertical="center" wrapText="1"/>
    </xf>
    <xf numFmtId="0" fontId="15" fillId="9" borderId="0" xfId="4" applyFont="1" applyFill="1" applyBorder="1" applyAlignment="1">
      <alignment horizontal="center" vertical="center" wrapText="1"/>
    </xf>
    <xf numFmtId="0" fontId="27" fillId="0" borderId="14" xfId="4" applyFont="1" applyBorder="1" applyAlignment="1">
      <alignment horizontal="center" vertical="center" wrapText="1"/>
    </xf>
    <xf numFmtId="0" fontId="19" fillId="9" borderId="14" xfId="4" applyFont="1" applyFill="1" applyBorder="1" applyAlignment="1">
      <alignment horizontal="center" vertical="center"/>
    </xf>
    <xf numFmtId="0" fontId="19" fillId="9" borderId="24" xfId="4" applyFont="1" applyFill="1" applyBorder="1" applyAlignment="1">
      <alignment horizontal="center" vertical="center"/>
    </xf>
    <xf numFmtId="49" fontId="30" fillId="0" borderId="14" xfId="4" applyNumberFormat="1" applyFont="1" applyBorder="1" applyAlignment="1">
      <alignment horizontal="center" vertical="center" wrapText="1"/>
    </xf>
    <xf numFmtId="0" fontId="13" fillId="0" borderId="0" xfId="4" applyFont="1" applyAlignment="1">
      <alignment horizontal="center" vertical="center" wrapText="1"/>
    </xf>
    <xf numFmtId="0" fontId="32" fillId="2" borderId="0" xfId="4" applyFont="1" applyFill="1" applyBorder="1" applyAlignment="1">
      <alignment horizontal="center" vertical="center" wrapText="1"/>
    </xf>
    <xf numFmtId="0" fontId="21" fillId="0" borderId="24" xfId="4" applyFont="1" applyBorder="1" applyAlignment="1">
      <alignment horizontal="center" vertical="center"/>
    </xf>
    <xf numFmtId="0" fontId="19" fillId="20" borderId="24" xfId="4" applyFont="1" applyFill="1" applyBorder="1" applyAlignment="1">
      <alignment horizontal="center" vertical="center"/>
    </xf>
    <xf numFmtId="9" fontId="33" fillId="0" borderId="0" xfId="6" applyFont="1" applyAlignment="1">
      <alignment horizontal="center" vertical="center"/>
    </xf>
    <xf numFmtId="0" fontId="19" fillId="20" borderId="14" xfId="4" applyFont="1" applyFill="1" applyBorder="1" applyAlignment="1">
      <alignment horizontal="center" vertical="center"/>
    </xf>
    <xf numFmtId="0" fontId="18" fillId="6" borderId="0" xfId="0" applyFont="1" applyFill="1" applyBorder="1"/>
    <xf numFmtId="0" fontId="40" fillId="6" borderId="0" xfId="0" applyFont="1" applyFill="1" applyBorder="1" applyAlignment="1">
      <alignment horizontal="center" vertical="center" textRotation="90"/>
    </xf>
    <xf numFmtId="0" fontId="18" fillId="6" borderId="0" xfId="0" applyFont="1" applyFill="1" applyBorder="1" applyAlignment="1">
      <alignment horizontal="center" wrapText="1"/>
    </xf>
    <xf numFmtId="0" fontId="41" fillId="6" borderId="0" xfId="0" applyFont="1" applyFill="1" applyBorder="1" applyAlignment="1">
      <alignment horizontal="center" wrapText="1"/>
    </xf>
    <xf numFmtId="0" fontId="18" fillId="6" borderId="0" xfId="0" applyFont="1" applyFill="1" applyBorder="1" applyAlignment="1">
      <alignment horizontal="center"/>
    </xf>
    <xf numFmtId="0" fontId="42" fillId="6" borderId="0" xfId="0" applyFont="1" applyFill="1" applyBorder="1" applyAlignment="1">
      <alignment horizontal="center"/>
    </xf>
    <xf numFmtId="0" fontId="18" fillId="6" borderId="0" xfId="0" applyFont="1" applyFill="1" applyBorder="1" applyAlignment="1">
      <alignment wrapText="1"/>
    </xf>
    <xf numFmtId="49" fontId="43" fillId="6" borderId="0" xfId="0" applyNumberFormat="1" applyFont="1" applyFill="1" applyBorder="1" applyAlignment="1">
      <alignment wrapText="1"/>
    </xf>
    <xf numFmtId="49" fontId="44" fillId="6" borderId="0" xfId="0" applyNumberFormat="1" applyFont="1" applyFill="1" applyBorder="1" applyAlignment="1">
      <alignment wrapText="1"/>
    </xf>
    <xf numFmtId="0" fontId="45" fillId="6" borderId="0" xfId="0" applyFont="1" applyFill="1" applyBorder="1" applyAlignment="1">
      <alignment horizontal="left" indent="1"/>
    </xf>
    <xf numFmtId="0" fontId="18" fillId="0" borderId="0" xfId="0" applyFont="1" applyFill="1" applyBorder="1"/>
    <xf numFmtId="0" fontId="14" fillId="0" borderId="0" xfId="4" applyFont="1" applyAlignment="1">
      <alignment vertical="center" textRotation="90"/>
    </xf>
    <xf numFmtId="0" fontId="47" fillId="0" borderId="24" xfId="4" applyFont="1" applyFill="1" applyBorder="1" applyAlignment="1">
      <alignment vertical="center" wrapText="1"/>
    </xf>
    <xf numFmtId="0" fontId="47" fillId="0" borderId="14" xfId="4" applyFont="1" applyFill="1" applyBorder="1" applyAlignment="1">
      <alignment vertical="center" wrapText="1"/>
    </xf>
    <xf numFmtId="49" fontId="8" fillId="0" borderId="0" xfId="4" applyNumberFormat="1" applyFont="1" applyAlignment="1">
      <alignment wrapText="1"/>
    </xf>
    <xf numFmtId="49" fontId="8" fillId="13" borderId="0" xfId="4" applyNumberFormat="1" applyFont="1" applyFill="1" applyAlignment="1">
      <alignment wrapText="1"/>
    </xf>
    <xf numFmtId="49" fontId="21" fillId="13" borderId="0" xfId="4" applyNumberFormat="1" applyFont="1" applyFill="1" applyAlignment="1">
      <alignment wrapText="1"/>
    </xf>
    <xf numFmtId="49" fontId="21" fillId="0" borderId="0" xfId="4" applyNumberFormat="1" applyFont="1" applyAlignment="1">
      <alignment wrapText="1"/>
    </xf>
    <xf numFmtId="1" fontId="48" fillId="0" borderId="24" xfId="4" applyNumberFormat="1" applyFont="1" applyBorder="1" applyAlignment="1">
      <alignment horizontal="center" vertical="center" wrapText="1"/>
    </xf>
    <xf numFmtId="0" fontId="19" fillId="2" borderId="14" xfId="4" applyFont="1" applyFill="1" applyBorder="1" applyAlignment="1">
      <alignment horizontal="center" vertical="center"/>
    </xf>
    <xf numFmtId="0" fontId="19" fillId="2" borderId="24" xfId="4" applyFont="1" applyFill="1" applyBorder="1" applyAlignment="1">
      <alignment horizontal="center" vertical="center"/>
    </xf>
    <xf numFmtId="0" fontId="12" fillId="13" borderId="0" xfId="4" applyFont="1" applyFill="1"/>
    <xf numFmtId="0" fontId="12" fillId="13" borderId="0" xfId="4" applyFont="1" applyFill="1" applyAlignment="1">
      <alignment horizontal="center" vertical="center"/>
    </xf>
    <xf numFmtId="0" fontId="22" fillId="6" borderId="0" xfId="0" applyFont="1" applyFill="1" applyBorder="1" applyAlignment="1">
      <alignment wrapText="1"/>
    </xf>
    <xf numFmtId="49" fontId="51" fillId="6" borderId="0" xfId="0" applyNumberFormat="1" applyFont="1" applyFill="1" applyBorder="1" applyAlignment="1">
      <alignment wrapText="1"/>
    </xf>
    <xf numFmtId="0" fontId="45" fillId="2" borderId="0" xfId="0" applyFont="1" applyFill="1" applyBorder="1"/>
    <xf numFmtId="0" fontId="18" fillId="2" borderId="0" xfId="0" applyFont="1" applyFill="1" applyBorder="1" applyAlignment="1">
      <alignment vertical="center"/>
    </xf>
    <xf numFmtId="0" fontId="45" fillId="0" borderId="0" xfId="0" applyFont="1" applyFill="1" applyBorder="1"/>
    <xf numFmtId="0" fontId="55" fillId="2" borderId="0" xfId="0" applyNumberFormat="1" applyFont="1" applyFill="1" applyBorder="1" applyAlignment="1">
      <alignment vertical="center"/>
    </xf>
    <xf numFmtId="0" fontId="56" fillId="2" borderId="0" xfId="0" applyNumberFormat="1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45" fillId="0" borderId="0" xfId="0" applyFont="1" applyFill="1" applyBorder="1" applyAlignment="1"/>
    <xf numFmtId="0" fontId="61" fillId="2" borderId="0" xfId="0" applyFont="1" applyFill="1" applyBorder="1" applyAlignment="1">
      <alignment horizontal="left" vertical="center"/>
    </xf>
    <xf numFmtId="0" fontId="45" fillId="0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center" wrapText="1"/>
    </xf>
    <xf numFmtId="0" fontId="22" fillId="0" borderId="0" xfId="0" applyFont="1" applyFill="1" applyBorder="1" applyAlignment="1">
      <alignment wrapText="1"/>
    </xf>
    <xf numFmtId="49" fontId="51" fillId="0" borderId="0" xfId="0" applyNumberFormat="1" applyFont="1" applyFill="1" applyBorder="1" applyAlignment="1">
      <alignment wrapText="1"/>
    </xf>
    <xf numFmtId="49" fontId="44" fillId="0" borderId="0" xfId="0" applyNumberFormat="1" applyFont="1" applyFill="1" applyBorder="1" applyAlignment="1">
      <alignment wrapText="1"/>
    </xf>
    <xf numFmtId="0" fontId="17" fillId="0" borderId="0" xfId="0" applyFont="1" applyFill="1" applyBorder="1" applyAlignment="1"/>
    <xf numFmtId="0" fontId="45" fillId="0" borderId="0" xfId="0" applyFont="1" applyFill="1" applyBorder="1" applyAlignment="1">
      <alignment horizontal="center" wrapText="1"/>
    </xf>
    <xf numFmtId="49" fontId="66" fillId="6" borderId="0" xfId="2" applyNumberFormat="1" applyFont="1" applyFill="1" applyBorder="1" applyAlignment="1" applyProtection="1">
      <alignment horizontal="center" vertical="center" wrapText="1"/>
    </xf>
    <xf numFmtId="0" fontId="67" fillId="0" borderId="14" xfId="2" applyFont="1" applyBorder="1" applyAlignment="1" applyProtection="1">
      <alignment horizontal="center" vertical="center"/>
    </xf>
    <xf numFmtId="0" fontId="22" fillId="6" borderId="0" xfId="0" applyFont="1" applyFill="1" applyBorder="1"/>
    <xf numFmtId="0" fontId="42" fillId="6" borderId="0" xfId="0" applyFont="1" applyFill="1" applyBorder="1" applyAlignment="1">
      <alignment horizontal="center" wrapText="1"/>
    </xf>
    <xf numFmtId="0" fontId="42" fillId="3" borderId="0" xfId="0" applyFont="1" applyFill="1"/>
    <xf numFmtId="0" fontId="42" fillId="0" borderId="0" xfId="0" applyFont="1"/>
    <xf numFmtId="0" fontId="22" fillId="3" borderId="0" xfId="0" applyFont="1" applyFill="1"/>
    <xf numFmtId="0" fontId="22" fillId="4" borderId="0" xfId="0" applyFont="1" applyFill="1"/>
    <xf numFmtId="0" fontId="39" fillId="4" borderId="0" xfId="2" applyFont="1" applyFill="1" applyAlignment="1" applyProtection="1">
      <alignment vertical="center"/>
    </xf>
    <xf numFmtId="0" fontId="52" fillId="4" borderId="0" xfId="0" applyFont="1" applyFill="1" applyAlignment="1">
      <alignment horizontal="right" vertical="center" wrapText="1"/>
    </xf>
    <xf numFmtId="0" fontId="62" fillId="4" borderId="0" xfId="2" applyFont="1" applyFill="1" applyAlignment="1" applyProtection="1">
      <alignment vertical="center"/>
    </xf>
    <xf numFmtId="0" fontId="68" fillId="4" borderId="0" xfId="0" applyFont="1" applyFill="1" applyAlignment="1">
      <alignment horizontal="right"/>
    </xf>
    <xf numFmtId="0" fontId="52" fillId="4" borderId="0" xfId="0" applyFont="1" applyFill="1" applyAlignment="1">
      <alignment horizontal="right"/>
    </xf>
    <xf numFmtId="0" fontId="12" fillId="0" borderId="24" xfId="0" applyFont="1" applyBorder="1" applyAlignment="1">
      <alignment horizontal="center" vertical="center"/>
    </xf>
    <xf numFmtId="0" fontId="21" fillId="0" borderId="24" xfId="0" applyFont="1" applyBorder="1" applyAlignment="1">
      <alignment vertical="center"/>
    </xf>
    <xf numFmtId="0" fontId="21" fillId="11" borderId="24" xfId="0" applyFont="1" applyFill="1" applyBorder="1" applyAlignment="1">
      <alignment horizontal="center" vertical="center"/>
    </xf>
    <xf numFmtId="0" fontId="21" fillId="0" borderId="24" xfId="0" applyFont="1" applyBorder="1" applyAlignment="1">
      <alignment horizontal="center" vertical="center"/>
    </xf>
    <xf numFmtId="49" fontId="18" fillId="0" borderId="14" xfId="0" applyNumberFormat="1" applyFont="1" applyBorder="1" applyAlignment="1">
      <alignment horizontal="center" vertical="center" wrapText="1"/>
    </xf>
    <xf numFmtId="0" fontId="12" fillId="0" borderId="14" xfId="4" applyFont="1" applyFill="1" applyBorder="1" applyAlignment="1">
      <alignment horizontal="center" vertical="center"/>
    </xf>
    <xf numFmtId="0" fontId="21" fillId="13" borderId="0" xfId="4" applyFont="1" applyFill="1" applyAlignment="1"/>
    <xf numFmtId="0" fontId="24" fillId="3" borderId="0" xfId="0" applyFont="1" applyFill="1"/>
    <xf numFmtId="0" fontId="24" fillId="4" borderId="0" xfId="0" applyFont="1" applyFill="1"/>
    <xf numFmtId="0" fontId="70" fillId="4" borderId="0" xfId="2" applyFont="1" applyFill="1" applyAlignment="1" applyProtection="1">
      <alignment vertical="center"/>
    </xf>
    <xf numFmtId="0" fontId="69" fillId="13" borderId="0" xfId="2" applyFont="1" applyFill="1" applyAlignment="1" applyProtection="1">
      <alignment horizontal="left" vertical="center"/>
    </xf>
    <xf numFmtId="0" fontId="39" fillId="13" borderId="0" xfId="2" applyFont="1" applyFill="1" applyAlignment="1" applyProtection="1">
      <alignment horizontal="left" vertical="center"/>
    </xf>
    <xf numFmtId="0" fontId="62" fillId="13" borderId="0" xfId="2" applyFont="1" applyFill="1" applyAlignment="1" applyProtection="1">
      <alignment horizontal="left" vertical="center"/>
    </xf>
    <xf numFmtId="0" fontId="64" fillId="4" borderId="0" xfId="0" applyFont="1" applyFill="1" applyAlignment="1">
      <alignment horizontal="right" vertical="center" wrapText="1"/>
    </xf>
    <xf numFmtId="0" fontId="15" fillId="16" borderId="23" xfId="4" applyFont="1" applyFill="1" applyBorder="1" applyAlignment="1">
      <alignment horizontal="center" vertical="center" wrapText="1"/>
    </xf>
    <xf numFmtId="0" fontId="35" fillId="0" borderId="0" xfId="0" applyFont="1" applyFill="1" applyBorder="1" applyAlignment="1"/>
    <xf numFmtId="0" fontId="74" fillId="21" borderId="0" xfId="0" applyFont="1" applyFill="1" applyBorder="1"/>
    <xf numFmtId="0" fontId="74" fillId="21" borderId="0" xfId="0" applyFont="1" applyFill="1" applyBorder="1" applyAlignment="1">
      <alignment horizontal="center"/>
    </xf>
    <xf numFmtId="0" fontId="74" fillId="21" borderId="0" xfId="0" applyFont="1" applyFill="1" applyBorder="1" applyAlignment="1">
      <alignment horizontal="center" vertical="center"/>
    </xf>
    <xf numFmtId="0" fontId="75" fillId="0" borderId="0" xfId="0" applyFont="1"/>
    <xf numFmtId="0" fontId="0" fillId="0" borderId="0" xfId="0" applyFont="1" applyAlignment="1"/>
    <xf numFmtId="0" fontId="74" fillId="21" borderId="0" xfId="0" applyFont="1" applyFill="1" applyBorder="1" applyAlignment="1">
      <alignment horizontal="right"/>
    </xf>
    <xf numFmtId="0" fontId="39" fillId="13" borderId="0" xfId="2" applyFont="1" applyFill="1" applyAlignment="1" applyProtection="1">
      <alignment horizontal="left" vertical="center"/>
    </xf>
    <xf numFmtId="0" fontId="9" fillId="13" borderId="0" xfId="4" applyFont="1" applyFill="1" applyAlignment="1">
      <alignment horizontal="right"/>
    </xf>
    <xf numFmtId="0" fontId="77" fillId="0" borderId="24" xfId="5" applyFont="1" applyBorder="1" applyAlignment="1">
      <alignment horizontal="center" vertical="center" wrapText="1"/>
    </xf>
    <xf numFmtId="0" fontId="77" fillId="0" borderId="14" xfId="5" applyFont="1" applyBorder="1" applyAlignment="1">
      <alignment horizontal="center" vertical="center"/>
    </xf>
    <xf numFmtId="0" fontId="77" fillId="0" borderId="14" xfId="5" applyFont="1" applyBorder="1" applyAlignment="1">
      <alignment horizontal="center" vertical="center" wrapText="1"/>
    </xf>
    <xf numFmtId="0" fontId="33" fillId="0" borderId="14" xfId="4" applyFont="1" applyFill="1" applyBorder="1" applyAlignment="1">
      <alignment horizontal="center" vertical="center"/>
    </xf>
    <xf numFmtId="0" fontId="33" fillId="0" borderId="24" xfId="4" applyFont="1" applyFill="1" applyBorder="1" applyAlignment="1">
      <alignment horizontal="center" vertical="center"/>
    </xf>
    <xf numFmtId="0" fontId="8" fillId="13" borderId="0" xfId="4" applyFont="1" applyFill="1" applyAlignment="1">
      <alignment vertical="center"/>
    </xf>
    <xf numFmtId="0" fontId="8" fillId="13" borderId="0" xfId="4" applyFont="1" applyFill="1" applyAlignment="1">
      <alignment horizontal="center" vertical="center"/>
    </xf>
    <xf numFmtId="0" fontId="79" fillId="13" borderId="0" xfId="5" applyFont="1" applyFill="1" applyAlignment="1">
      <alignment horizontal="left"/>
    </xf>
    <xf numFmtId="0" fontId="23" fillId="13" borderId="0" xfId="4" applyFont="1" applyFill="1"/>
    <xf numFmtId="0" fontId="33" fillId="6" borderId="0" xfId="0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/>
    </xf>
    <xf numFmtId="0" fontId="27" fillId="13" borderId="0" xfId="4" applyFont="1" applyFill="1" applyAlignment="1">
      <alignment horizontal="center"/>
    </xf>
    <xf numFmtId="0" fontId="27" fillId="13" borderId="0" xfId="4" applyFont="1" applyFill="1" applyAlignment="1"/>
    <xf numFmtId="0" fontId="27" fillId="0" borderId="0" xfId="4" applyFont="1" applyAlignment="1">
      <alignment horizontal="center"/>
    </xf>
    <xf numFmtId="0" fontId="13" fillId="0" borderId="0" xfId="0" applyFont="1" applyFill="1" applyBorder="1" applyAlignment="1"/>
    <xf numFmtId="0" fontId="80" fillId="21" borderId="0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 wrapText="1"/>
    </xf>
    <xf numFmtId="0" fontId="12" fillId="0" borderId="0" xfId="4" applyFont="1"/>
    <xf numFmtId="0" fontId="67" fillId="0" borderId="14" xfId="2" applyFont="1" applyBorder="1" applyAlignment="1" applyProtection="1">
      <alignment horizontal="center" vertical="center" wrapText="1"/>
    </xf>
    <xf numFmtId="0" fontId="12" fillId="0" borderId="14" xfId="4" applyFont="1" applyBorder="1" applyAlignment="1">
      <alignment horizontal="center" vertical="center" wrapText="1"/>
    </xf>
    <xf numFmtId="0" fontId="40" fillId="6" borderId="0" xfId="0" applyFont="1" applyFill="1" applyBorder="1" applyAlignment="1">
      <alignment horizontal="center" vertical="center" textRotation="255"/>
    </xf>
    <xf numFmtId="0" fontId="40" fillId="0" borderId="0" xfId="0" applyFont="1" applyFill="1" applyBorder="1" applyAlignment="1">
      <alignment horizontal="center" vertical="center" textRotation="255"/>
    </xf>
    <xf numFmtId="0" fontId="12" fillId="13" borderId="0" xfId="4" applyFont="1" applyFill="1" applyAlignment="1">
      <alignment textRotation="255"/>
    </xf>
    <xf numFmtId="0" fontId="9" fillId="13" borderId="0" xfId="4" applyFont="1" applyFill="1" applyAlignment="1">
      <alignment horizontal="right" textRotation="255"/>
    </xf>
    <xf numFmtId="0" fontId="21" fillId="13" borderId="0" xfId="4" applyFont="1" applyFill="1" applyAlignment="1">
      <alignment textRotation="255"/>
    </xf>
    <xf numFmtId="0" fontId="21" fillId="0" borderId="0" xfId="4" applyFont="1" applyAlignment="1">
      <alignment textRotation="255"/>
    </xf>
    <xf numFmtId="0" fontId="35" fillId="0" borderId="0" xfId="0" applyFont="1" applyFill="1" applyBorder="1" applyAlignment="1">
      <alignment textRotation="255"/>
    </xf>
    <xf numFmtId="0" fontId="24" fillId="0" borderId="14" xfId="0" applyFont="1" applyFill="1" applyBorder="1" applyAlignment="1">
      <alignment horizontal="center" vertical="center" wrapText="1"/>
    </xf>
    <xf numFmtId="49" fontId="57" fillId="0" borderId="14" xfId="1" applyNumberFormat="1" applyFont="1" applyFill="1" applyBorder="1" applyAlignment="1">
      <alignment horizontal="center" vertical="center" wrapText="1"/>
    </xf>
    <xf numFmtId="0" fontId="59" fillId="0" borderId="14" xfId="0" applyFont="1" applyFill="1" applyBorder="1" applyAlignment="1">
      <alignment horizontal="center" vertical="center" textRotation="255"/>
    </xf>
    <xf numFmtId="0" fontId="45" fillId="0" borderId="14" xfId="0" applyFont="1" applyFill="1" applyBorder="1" applyAlignment="1">
      <alignment horizontal="center" vertical="center" wrapText="1"/>
    </xf>
    <xf numFmtId="0" fontId="45" fillId="0" borderId="14" xfId="0" applyFont="1" applyFill="1" applyBorder="1" applyAlignment="1">
      <alignment horizontal="left" vertical="center"/>
    </xf>
    <xf numFmtId="165" fontId="58" fillId="0" borderId="14" xfId="0" applyNumberFormat="1" applyFont="1" applyFill="1" applyBorder="1" applyAlignment="1">
      <alignment horizontal="center" vertical="center" wrapText="1"/>
    </xf>
    <xf numFmtId="3" fontId="33" fillId="0" borderId="14" xfId="0" applyNumberFormat="1" applyFont="1" applyFill="1" applyBorder="1" applyAlignment="1">
      <alignment horizontal="center" vertical="center"/>
    </xf>
    <xf numFmtId="165" fontId="34" fillId="0" borderId="14" xfId="0" applyNumberFormat="1" applyFont="1" applyFill="1" applyBorder="1" applyAlignment="1">
      <alignment horizontal="center" vertical="center" wrapText="1"/>
    </xf>
    <xf numFmtId="49" fontId="24" fillId="0" borderId="14" xfId="0" applyNumberFormat="1" applyFont="1" applyFill="1" applyBorder="1" applyAlignment="1">
      <alignment horizontal="center" vertical="center" wrapText="1"/>
    </xf>
    <xf numFmtId="49" fontId="57" fillId="0" borderId="14" xfId="1" applyNumberFormat="1" applyFont="1" applyFill="1" applyBorder="1" applyAlignment="1" applyProtection="1">
      <alignment horizontal="center" vertical="center" wrapText="1"/>
      <protection locked="0"/>
    </xf>
    <xf numFmtId="0" fontId="13" fillId="0" borderId="14" xfId="0" applyFont="1" applyFill="1" applyBorder="1" applyAlignment="1">
      <alignment horizontal="center" vertical="center" textRotation="255"/>
    </xf>
    <xf numFmtId="49" fontId="18" fillId="0" borderId="14" xfId="0" applyNumberFormat="1" applyFont="1" applyFill="1" applyBorder="1" applyAlignment="1">
      <alignment horizontal="center" vertical="center" wrapText="1"/>
    </xf>
    <xf numFmtId="165" fontId="60" fillId="0" borderId="14" xfId="0" applyNumberFormat="1" applyFont="1" applyFill="1" applyBorder="1" applyAlignment="1">
      <alignment horizontal="center" vertical="center" wrapText="1"/>
    </xf>
    <xf numFmtId="49" fontId="57" fillId="0" borderId="14" xfId="0" applyNumberFormat="1" applyFont="1" applyFill="1" applyBorder="1" applyAlignment="1">
      <alignment horizontal="center" vertical="center" wrapText="1"/>
    </xf>
    <xf numFmtId="0" fontId="45" fillId="0" borderId="14" xfId="0" applyFont="1" applyFill="1" applyBorder="1" applyAlignment="1">
      <alignment horizontal="center" vertical="center" textRotation="255"/>
    </xf>
    <xf numFmtId="0" fontId="18" fillId="0" borderId="14" xfId="0" applyFont="1" applyFill="1" applyBorder="1"/>
    <xf numFmtId="0" fontId="42" fillId="0" borderId="14" xfId="0" applyFont="1" applyFill="1" applyBorder="1" applyAlignment="1">
      <alignment horizontal="center" vertical="center"/>
    </xf>
    <xf numFmtId="49" fontId="57" fillId="0" borderId="14" xfId="1" applyNumberFormat="1" applyFont="1" applyBorder="1" applyAlignment="1">
      <alignment horizontal="center" vertical="center" wrapText="1"/>
    </xf>
    <xf numFmtId="0" fontId="19" fillId="0" borderId="14" xfId="0" applyFont="1" applyFill="1" applyBorder="1" applyAlignment="1">
      <alignment horizontal="center" vertical="center" textRotation="255"/>
    </xf>
    <xf numFmtId="49" fontId="81" fillId="0" borderId="14" xfId="0" applyNumberFormat="1" applyFont="1" applyFill="1" applyBorder="1" applyAlignment="1">
      <alignment horizontal="center" vertical="center" wrapText="1"/>
    </xf>
    <xf numFmtId="49" fontId="71" fillId="0" borderId="14" xfId="1" applyNumberFormat="1" applyFont="1" applyFill="1" applyBorder="1" applyAlignment="1" applyProtection="1">
      <alignment horizontal="center" vertical="center" wrapText="1"/>
      <protection locked="0"/>
    </xf>
    <xf numFmtId="0" fontId="18" fillId="6" borderId="0" xfId="0" applyFont="1" applyFill="1" applyBorder="1" applyAlignment="1">
      <alignment horizontal="left" wrapText="1" indent="1"/>
    </xf>
    <xf numFmtId="0" fontId="67" fillId="0" borderId="14" xfId="2" applyFont="1" applyFill="1" applyBorder="1" applyAlignment="1" applyProtection="1">
      <alignment horizontal="left" vertical="center" wrapText="1" indent="1"/>
    </xf>
    <xf numFmtId="0" fontId="63" fillId="0" borderId="0" xfId="0" applyFont="1" applyFill="1" applyBorder="1" applyAlignment="1">
      <alignment horizontal="left" wrapText="1" indent="1"/>
    </xf>
    <xf numFmtId="0" fontId="21" fillId="13" borderId="0" xfId="4" applyFont="1" applyFill="1" applyAlignment="1">
      <alignment horizontal="left" wrapText="1" indent="1"/>
    </xf>
    <xf numFmtId="0" fontId="21" fillId="0" borderId="0" xfId="4" applyFont="1" applyAlignment="1">
      <alignment horizontal="left" wrapText="1" indent="1"/>
    </xf>
    <xf numFmtId="0" fontId="35" fillId="0" borderId="0" xfId="0" applyFont="1" applyFill="1" applyBorder="1" applyAlignment="1">
      <alignment horizontal="left" indent="1"/>
    </xf>
    <xf numFmtId="0" fontId="12" fillId="0" borderId="14" xfId="4" applyFont="1" applyFill="1" applyBorder="1" applyAlignment="1">
      <alignment horizontal="left" vertical="center" wrapText="1" indent="1"/>
    </xf>
    <xf numFmtId="0" fontId="63" fillId="6" borderId="0" xfId="0" applyFont="1" applyFill="1" applyBorder="1" applyAlignment="1">
      <alignment horizontal="center"/>
    </xf>
    <xf numFmtId="0" fontId="63" fillId="6" borderId="0" xfId="0" applyFont="1" applyFill="1" applyBorder="1"/>
    <xf numFmtId="3" fontId="63" fillId="0" borderId="14" xfId="0" applyNumberFormat="1" applyFont="1" applyFill="1" applyBorder="1" applyAlignment="1">
      <alignment horizontal="center" vertical="center"/>
    </xf>
    <xf numFmtId="3" fontId="63" fillId="0" borderId="14" xfId="0" applyNumberFormat="1" applyFont="1" applyFill="1" applyBorder="1" applyAlignment="1">
      <alignment horizontal="center" vertical="center" wrapText="1"/>
    </xf>
    <xf numFmtId="3" fontId="63" fillId="0" borderId="14" xfId="0" applyNumberFormat="1" applyFont="1" applyBorder="1" applyAlignment="1">
      <alignment horizontal="center" vertical="center" wrapText="1"/>
    </xf>
    <xf numFmtId="3" fontId="63" fillId="0" borderId="14" xfId="0" applyNumberFormat="1" applyFont="1" applyBorder="1" applyAlignment="1">
      <alignment horizontal="center" vertical="center"/>
    </xf>
    <xf numFmtId="0" fontId="63" fillId="0" borderId="0" xfId="0" applyFont="1" applyFill="1" applyBorder="1" applyAlignment="1">
      <alignment horizontal="center"/>
    </xf>
    <xf numFmtId="0" fontId="63" fillId="0" borderId="0" xfId="0" applyFont="1" applyFill="1" applyBorder="1"/>
    <xf numFmtId="0" fontId="66" fillId="13" borderId="0" xfId="2" applyFont="1" applyFill="1" applyAlignment="1" applyProtection="1">
      <alignment horizontal="left" vertical="center"/>
    </xf>
    <xf numFmtId="0" fontId="30" fillId="0" borderId="0" xfId="0" applyFont="1" applyFill="1" applyBorder="1" applyAlignment="1"/>
    <xf numFmtId="0" fontId="18" fillId="2" borderId="0" xfId="0" applyFont="1" applyFill="1" applyBorder="1" applyAlignment="1">
      <alignment horizontal="left" vertical="center"/>
    </xf>
    <xf numFmtId="0" fontId="15" fillId="11" borderId="20" xfId="4" applyFont="1" applyFill="1" applyBorder="1" applyAlignment="1">
      <alignment horizontal="center" vertical="center" wrapText="1"/>
    </xf>
    <xf numFmtId="49" fontId="78" fillId="11" borderId="21" xfId="4" applyNumberFormat="1" applyFont="1" applyFill="1" applyBorder="1" applyAlignment="1">
      <alignment horizontal="center" vertical="center" wrapText="1"/>
    </xf>
    <xf numFmtId="0" fontId="9" fillId="11" borderId="22" xfId="4" applyFont="1" applyFill="1" applyBorder="1" applyAlignment="1">
      <alignment horizontal="center" vertical="center" wrapText="1"/>
    </xf>
    <xf numFmtId="0" fontId="15" fillId="11" borderId="22" xfId="4" applyFont="1" applyFill="1" applyBorder="1" applyAlignment="1">
      <alignment horizontal="center" vertical="center"/>
    </xf>
    <xf numFmtId="0" fontId="46" fillId="11" borderId="22" xfId="4" applyFont="1" applyFill="1" applyBorder="1" applyAlignment="1">
      <alignment horizontal="center" vertical="center" wrapText="1"/>
    </xf>
    <xf numFmtId="0" fontId="49" fillId="11" borderId="3" xfId="4" applyFont="1" applyFill="1" applyBorder="1" applyAlignment="1">
      <alignment horizontal="center" vertical="center" wrapText="1"/>
    </xf>
    <xf numFmtId="0" fontId="78" fillId="11" borderId="21" xfId="4" applyFont="1" applyFill="1" applyBorder="1" applyAlignment="1">
      <alignment horizontal="center" vertical="center" wrapText="1"/>
    </xf>
    <xf numFmtId="0" fontId="15" fillId="11" borderId="21" xfId="4" applyFont="1" applyFill="1" applyBorder="1" applyAlignment="1">
      <alignment horizontal="center" vertical="center" wrapText="1"/>
    </xf>
    <xf numFmtId="0" fontId="16" fillId="11" borderId="3" xfId="4" applyFont="1" applyFill="1" applyBorder="1" applyAlignment="1">
      <alignment horizontal="center" vertical="center" wrapText="1"/>
    </xf>
    <xf numFmtId="0" fontId="13" fillId="0" borderId="0" xfId="4" applyFont="1" applyAlignment="1">
      <alignment horizontal="center" vertical="center"/>
    </xf>
    <xf numFmtId="0" fontId="13" fillId="0" borderId="0" xfId="4" applyFont="1" applyAlignment="1">
      <alignment horizontal="center" vertical="center"/>
    </xf>
    <xf numFmtId="0" fontId="13" fillId="0" borderId="0" xfId="4" applyFont="1" applyAlignment="1">
      <alignment horizontal="center" vertical="center"/>
    </xf>
    <xf numFmtId="0" fontId="13" fillId="0" borderId="0" xfId="4" applyFont="1" applyAlignment="1">
      <alignment horizontal="center" vertical="center"/>
    </xf>
    <xf numFmtId="0" fontId="13" fillId="0" borderId="0" xfId="0" applyNumberFormat="1" applyFont="1" applyFill="1" applyAlignment="1">
      <alignment horizontal="center" vertical="center" wrapText="1"/>
    </xf>
    <xf numFmtId="10" fontId="13" fillId="0" borderId="0" xfId="0" applyNumberFormat="1" applyFont="1" applyFill="1" applyAlignment="1">
      <alignment horizontal="center" vertical="center" wrapText="1"/>
    </xf>
    <xf numFmtId="0" fontId="87" fillId="2" borderId="0" xfId="0" applyFont="1" applyFill="1" applyBorder="1" applyAlignment="1">
      <alignment horizontal="left" vertical="center"/>
    </xf>
    <xf numFmtId="0" fontId="87" fillId="2" borderId="0" xfId="0" applyFont="1" applyFill="1" applyBorder="1" applyAlignment="1">
      <alignment vertical="center"/>
    </xf>
    <xf numFmtId="0" fontId="13" fillId="0" borderId="0" xfId="4" applyFont="1" applyAlignment="1">
      <alignment horizontal="center" vertical="center"/>
    </xf>
    <xf numFmtId="165" fontId="13" fillId="0" borderId="14" xfId="0" applyNumberFormat="1" applyFont="1" applyFill="1" applyBorder="1" applyAlignment="1">
      <alignment horizontal="center" vertical="center" wrapText="1"/>
    </xf>
    <xf numFmtId="0" fontId="54" fillId="2" borderId="4" xfId="0" applyFont="1" applyFill="1" applyBorder="1" applyAlignment="1">
      <alignment vertical="center"/>
    </xf>
    <xf numFmtId="0" fontId="54" fillId="2" borderId="32" xfId="0" applyFont="1" applyFill="1" applyBorder="1" applyAlignment="1">
      <alignment vertical="center"/>
    </xf>
    <xf numFmtId="0" fontId="54" fillId="2" borderId="33" xfId="0" applyFont="1" applyFill="1" applyBorder="1" applyAlignment="1">
      <alignment vertical="center"/>
    </xf>
    <xf numFmtId="0" fontId="29" fillId="0" borderId="0" xfId="4" applyFont="1" applyAlignment="1">
      <alignment vertical="center"/>
    </xf>
    <xf numFmtId="0" fontId="13" fillId="0" borderId="0" xfId="4" applyFont="1" applyAlignment="1">
      <alignment horizontal="center" vertical="center"/>
    </xf>
    <xf numFmtId="0" fontId="13" fillId="0" borderId="0" xfId="4" applyFont="1" applyAlignment="1">
      <alignment horizontal="center" vertical="center"/>
    </xf>
    <xf numFmtId="0" fontId="32" fillId="11" borderId="22" xfId="4" applyFont="1" applyFill="1" applyBorder="1" applyAlignment="1">
      <alignment horizontal="center" vertical="center" wrapText="1"/>
    </xf>
    <xf numFmtId="49" fontId="18" fillId="0" borderId="14" xfId="4" applyNumberFormat="1" applyFont="1" applyFill="1" applyBorder="1" applyAlignment="1">
      <alignment horizontal="center" vertical="center" wrapText="1"/>
    </xf>
    <xf numFmtId="0" fontId="13" fillId="0" borderId="0" xfId="4" applyFont="1" applyAlignment="1">
      <alignment horizontal="center" vertical="center"/>
    </xf>
    <xf numFmtId="0" fontId="53" fillId="16" borderId="0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0" fontId="0" fillId="0" borderId="0" xfId="0" applyFill="1"/>
    <xf numFmtId="0" fontId="36" fillId="0" borderId="0" xfId="0" applyFont="1" applyFill="1" applyAlignment="1">
      <alignment horizontal="center"/>
    </xf>
    <xf numFmtId="0" fontId="90" fillId="18" borderId="1" xfId="0" applyFont="1" applyFill="1" applyBorder="1" applyAlignment="1">
      <alignment horizontal="center" vertical="center" wrapText="1"/>
    </xf>
    <xf numFmtId="168" fontId="38" fillId="18" borderId="2" xfId="0" applyNumberFormat="1" applyFont="1" applyFill="1" applyBorder="1" applyAlignment="1">
      <alignment horizontal="center" vertical="center"/>
    </xf>
    <xf numFmtId="0" fontId="0" fillId="22" borderId="11" xfId="0" applyFill="1" applyBorder="1" applyAlignment="1">
      <alignment vertical="center"/>
    </xf>
    <xf numFmtId="0" fontId="36" fillId="22" borderId="4" xfId="0" applyFont="1" applyFill="1" applyBorder="1" applyAlignment="1">
      <alignment horizontal="center" vertical="center"/>
    </xf>
    <xf numFmtId="0" fontId="36" fillId="22" borderId="4" xfId="0" applyFont="1" applyFill="1" applyBorder="1" applyAlignment="1">
      <alignment vertical="center"/>
    </xf>
    <xf numFmtId="0" fontId="0" fillId="22" borderId="4" xfId="0" applyFill="1" applyBorder="1" applyAlignment="1">
      <alignment vertical="center"/>
    </xf>
    <xf numFmtId="0" fontId="0" fillId="22" borderId="5" xfId="0" applyFill="1" applyBorder="1" applyAlignment="1">
      <alignment vertical="center"/>
    </xf>
    <xf numFmtId="0" fontId="0" fillId="22" borderId="12" xfId="0" applyFill="1" applyBorder="1" applyAlignment="1">
      <alignment vertical="center"/>
    </xf>
    <xf numFmtId="0" fontId="0" fillId="22" borderId="12" xfId="0" applyFill="1" applyBorder="1"/>
    <xf numFmtId="0" fontId="2" fillId="22" borderId="0" xfId="0" applyFont="1" applyFill="1" applyBorder="1" applyAlignment="1">
      <alignment vertical="center"/>
    </xf>
    <xf numFmtId="0" fontId="0" fillId="22" borderId="0" xfId="0" applyFill="1" applyBorder="1" applyAlignment="1">
      <alignment vertical="center"/>
    </xf>
    <xf numFmtId="0" fontId="0" fillId="22" borderId="0" xfId="0" applyFill="1" applyBorder="1"/>
    <xf numFmtId="0" fontId="0" fillId="22" borderId="8" xfId="0" applyFill="1" applyBorder="1"/>
    <xf numFmtId="0" fontId="36" fillId="22" borderId="0" xfId="0" applyFont="1" applyFill="1" applyBorder="1" applyAlignment="1">
      <alignment vertical="center"/>
    </xf>
    <xf numFmtId="0" fontId="36" fillId="22" borderId="8" xfId="0" applyFont="1" applyFill="1" applyBorder="1" applyAlignment="1">
      <alignment vertical="center"/>
    </xf>
    <xf numFmtId="0" fontId="0" fillId="22" borderId="10" xfId="0" applyFill="1" applyBorder="1" applyAlignment="1">
      <alignment vertical="center"/>
    </xf>
    <xf numFmtId="0" fontId="36" fillId="22" borderId="8" xfId="0" applyFont="1" applyFill="1" applyBorder="1" applyAlignment="1">
      <alignment horizontal="center"/>
    </xf>
    <xf numFmtId="0" fontId="0" fillId="22" borderId="7" xfId="0" applyFill="1" applyBorder="1" applyAlignment="1">
      <alignment vertical="center"/>
    </xf>
    <xf numFmtId="0" fontId="36" fillId="22" borderId="0" xfId="0" applyFont="1" applyFill="1" applyBorder="1" applyAlignment="1">
      <alignment horizontal="center"/>
    </xf>
    <xf numFmtId="0" fontId="36" fillId="22" borderId="0" xfId="0" applyFont="1" applyFill="1" applyBorder="1" applyAlignment="1">
      <alignment horizontal="center" vertical="center"/>
    </xf>
    <xf numFmtId="0" fontId="89" fillId="14" borderId="1" xfId="0" applyFont="1" applyFill="1" applyBorder="1" applyAlignment="1">
      <alignment horizontal="center" vertical="center"/>
    </xf>
    <xf numFmtId="168" fontId="5" fillId="14" borderId="2" xfId="0" applyNumberFormat="1" applyFont="1" applyFill="1" applyBorder="1" applyAlignment="1">
      <alignment horizontal="center" vertical="center"/>
    </xf>
    <xf numFmtId="0" fontId="50" fillId="6" borderId="1" xfId="2" applyFont="1" applyFill="1" applyBorder="1" applyAlignment="1" applyProtection="1">
      <alignment horizontal="center" vertical="center" wrapText="1"/>
    </xf>
    <xf numFmtId="0" fontId="36" fillId="6" borderId="2" xfId="0" applyFont="1" applyFill="1" applyBorder="1" applyAlignment="1">
      <alignment horizontal="center" vertical="center"/>
    </xf>
    <xf numFmtId="0" fontId="50" fillId="6" borderId="25" xfId="2" applyFont="1" applyFill="1" applyBorder="1" applyAlignment="1" applyProtection="1">
      <alignment horizontal="center" vertical="center" wrapText="1"/>
    </xf>
    <xf numFmtId="0" fontId="36" fillId="6" borderId="2" xfId="0" applyFont="1" applyFill="1" applyBorder="1" applyAlignment="1">
      <alignment horizontal="center"/>
    </xf>
    <xf numFmtId="0" fontId="83" fillId="16" borderId="1" xfId="0" applyFont="1" applyFill="1" applyBorder="1" applyAlignment="1">
      <alignment horizontal="center" vertical="center" wrapText="1"/>
    </xf>
    <xf numFmtId="0" fontId="85" fillId="16" borderId="25" xfId="0" applyFont="1" applyFill="1" applyBorder="1" applyAlignment="1">
      <alignment horizontal="center" vertical="center" wrapText="1"/>
    </xf>
    <xf numFmtId="0" fontId="84" fillId="16" borderId="25" xfId="2" applyFont="1" applyFill="1" applyBorder="1" applyAlignment="1" applyProtection="1">
      <alignment horizontal="center" vertical="center" wrapText="1"/>
    </xf>
    <xf numFmtId="0" fontId="84" fillId="16" borderId="2" xfId="2" applyFont="1" applyFill="1" applyBorder="1" applyAlignment="1" applyProtection="1">
      <alignment horizontal="center" vertical="center" wrapText="1"/>
    </xf>
    <xf numFmtId="0" fontId="0" fillId="0" borderId="0" xfId="0" applyFont="1" applyFill="1" applyAlignment="1"/>
    <xf numFmtId="0" fontId="28" fillId="0" borderId="0" xfId="4" applyFont="1" applyFill="1" applyAlignment="1">
      <alignment vertical="center" wrapText="1"/>
    </xf>
    <xf numFmtId="0" fontId="8" fillId="0" borderId="0" xfId="4" applyFont="1" applyFill="1"/>
    <xf numFmtId="0" fontId="14" fillId="0" borderId="0" xfId="4" applyFont="1" applyFill="1" applyAlignment="1">
      <alignment vertical="center"/>
    </xf>
    <xf numFmtId="0" fontId="12" fillId="0" borderId="0" xfId="4" applyFont="1" applyFill="1" applyBorder="1" applyAlignment="1">
      <alignment horizontal="center" vertical="center"/>
    </xf>
    <xf numFmtId="0" fontId="8" fillId="0" borderId="0" xfId="4" applyFont="1" applyFill="1" applyAlignment="1">
      <alignment vertical="center"/>
    </xf>
    <xf numFmtId="0" fontId="8" fillId="0" borderId="0" xfId="4" applyFont="1" applyFill="1" applyAlignment="1">
      <alignment horizontal="center" vertical="center"/>
    </xf>
    <xf numFmtId="0" fontId="25" fillId="13" borderId="0" xfId="4" applyFont="1" applyFill="1" applyAlignment="1">
      <alignment horizontal="left"/>
    </xf>
    <xf numFmtId="0" fontId="13" fillId="0" borderId="0" xfId="4" applyFont="1" applyAlignment="1">
      <alignment horizontal="center" vertical="center"/>
    </xf>
    <xf numFmtId="0" fontId="13" fillId="0" borderId="0" xfId="4" applyFont="1" applyAlignment="1">
      <alignment horizontal="center" vertical="center"/>
    </xf>
    <xf numFmtId="0" fontId="54" fillId="2" borderId="32" xfId="0" applyNumberFormat="1" applyFont="1" applyFill="1" applyBorder="1" applyAlignment="1">
      <alignment vertical="center"/>
    </xf>
    <xf numFmtId="1" fontId="21" fillId="0" borderId="14" xfId="4" applyNumberFormat="1" applyFont="1" applyBorder="1" applyAlignment="1">
      <alignment horizontal="center" vertical="center"/>
    </xf>
    <xf numFmtId="0" fontId="35" fillId="9" borderId="14" xfId="0" applyNumberFormat="1" applyFont="1" applyFill="1" applyBorder="1" applyAlignment="1">
      <alignment horizontal="center" vertical="center" wrapText="1"/>
    </xf>
    <xf numFmtId="0" fontId="37" fillId="14" borderId="1" xfId="0" applyFont="1" applyFill="1" applyBorder="1" applyAlignment="1">
      <alignment horizontal="center" vertical="center" wrapText="1"/>
    </xf>
    <xf numFmtId="0" fontId="98" fillId="25" borderId="1" xfId="0" applyFont="1" applyFill="1" applyBorder="1" applyAlignment="1">
      <alignment horizontal="center" vertical="center"/>
    </xf>
    <xf numFmtId="0" fontId="99" fillId="25" borderId="2" xfId="0" applyFont="1" applyFill="1" applyBorder="1" applyAlignment="1">
      <alignment horizontal="center" vertical="center"/>
    </xf>
    <xf numFmtId="0" fontId="8" fillId="6" borderId="0" xfId="4" applyFont="1" applyFill="1"/>
    <xf numFmtId="0" fontId="0" fillId="22" borderId="9" xfId="0" applyFill="1" applyBorder="1" applyAlignment="1">
      <alignment vertical="center"/>
    </xf>
    <xf numFmtId="0" fontId="36" fillId="7" borderId="3" xfId="0" applyFont="1" applyFill="1" applyBorder="1" applyAlignment="1">
      <alignment horizontal="center"/>
    </xf>
    <xf numFmtId="0" fontId="102" fillId="27" borderId="19" xfId="0" applyFont="1" applyFill="1" applyBorder="1" applyAlignment="1">
      <alignment horizontal="right" vertical="center" wrapText="1"/>
    </xf>
    <xf numFmtId="0" fontId="13" fillId="0" borderId="0" xfId="4" applyFont="1" applyAlignment="1">
      <alignment horizontal="center" vertical="center"/>
    </xf>
    <xf numFmtId="165" fontId="13" fillId="0" borderId="14" xfId="0" applyNumberFormat="1" applyFont="1" applyBorder="1" applyAlignment="1">
      <alignment horizontal="center" vertical="center" wrapText="1"/>
    </xf>
    <xf numFmtId="0" fontId="88" fillId="24" borderId="1" xfId="2" applyFont="1" applyFill="1" applyBorder="1" applyAlignment="1" applyProtection="1">
      <alignment horizontal="center" vertical="center" wrapText="1"/>
    </xf>
    <xf numFmtId="0" fontId="88" fillId="24" borderId="25" xfId="2" applyFont="1" applyFill="1" applyBorder="1" applyAlignment="1" applyProtection="1">
      <alignment horizontal="center" vertical="center" wrapText="1"/>
    </xf>
    <xf numFmtId="0" fontId="88" fillId="24" borderId="2" xfId="2" applyFont="1" applyFill="1" applyBorder="1" applyAlignment="1" applyProtection="1">
      <alignment horizontal="center" vertical="center" wrapText="1"/>
    </xf>
    <xf numFmtId="0" fontId="37" fillId="23" borderId="1" xfId="0" applyFont="1" applyFill="1" applyBorder="1" applyAlignment="1">
      <alignment horizontal="center" vertical="center" wrapText="1"/>
    </xf>
    <xf numFmtId="0" fontId="37" fillId="23" borderId="25" xfId="0" applyFont="1" applyFill="1" applyBorder="1" applyAlignment="1">
      <alignment horizontal="center" vertical="center" wrapText="1"/>
    </xf>
    <xf numFmtId="0" fontId="37" fillId="23" borderId="2" xfId="0" applyFont="1" applyFill="1" applyBorder="1" applyAlignment="1">
      <alignment horizontal="center" vertical="center" wrapText="1"/>
    </xf>
    <xf numFmtId="0" fontId="101" fillId="7" borderId="3" xfId="2" applyFont="1" applyFill="1" applyBorder="1" applyAlignment="1" applyProtection="1">
      <alignment horizontal="left" vertical="center"/>
    </xf>
    <xf numFmtId="0" fontId="101" fillId="7" borderId="6" xfId="2" applyFont="1" applyFill="1" applyBorder="1" applyAlignment="1" applyProtection="1">
      <alignment horizontal="left" vertical="center"/>
    </xf>
    <xf numFmtId="0" fontId="39" fillId="13" borderId="0" xfId="2" applyFont="1" applyFill="1" applyAlignment="1" applyProtection="1">
      <alignment horizontal="left" vertical="center"/>
    </xf>
    <xf numFmtId="0" fontId="54" fillId="2" borderId="32" xfId="0" applyFont="1" applyFill="1" applyBorder="1" applyAlignment="1">
      <alignment horizontal="left" vertical="center" indent="1"/>
    </xf>
    <xf numFmtId="0" fontId="9" fillId="13" borderId="0" xfId="4" applyFont="1" applyFill="1" applyAlignment="1">
      <alignment horizontal="right" vertical="center"/>
    </xf>
    <xf numFmtId="0" fontId="54" fillId="2" borderId="34" xfId="0" applyFont="1" applyFill="1" applyBorder="1" applyAlignment="1">
      <alignment horizontal="left" vertical="center" indent="1"/>
    </xf>
    <xf numFmtId="0" fontId="52" fillId="11" borderId="26" xfId="0" applyFont="1" applyFill="1" applyBorder="1" applyAlignment="1">
      <alignment horizontal="center" vertical="center" wrapText="1"/>
    </xf>
    <xf numFmtId="0" fontId="52" fillId="11" borderId="27" xfId="0" applyFont="1" applyFill="1" applyBorder="1" applyAlignment="1">
      <alignment horizontal="center" vertical="center" wrapText="1"/>
    </xf>
    <xf numFmtId="0" fontId="52" fillId="11" borderId="28" xfId="0" applyFont="1" applyFill="1" applyBorder="1" applyAlignment="1">
      <alignment horizontal="center" vertical="center" wrapText="1"/>
    </xf>
    <xf numFmtId="0" fontId="54" fillId="2" borderId="33" xfId="0" applyFont="1" applyFill="1" applyBorder="1" applyAlignment="1">
      <alignment horizontal="left" vertical="center" indent="1"/>
    </xf>
    <xf numFmtId="49" fontId="19" fillId="10" borderId="11" xfId="3" applyNumberFormat="1" applyFont="1" applyFill="1" applyBorder="1" applyAlignment="1">
      <alignment horizontal="right" vertical="top" wrapText="1" indent="1"/>
    </xf>
    <xf numFmtId="49" fontId="19" fillId="10" borderId="4" xfId="3" applyNumberFormat="1" applyFont="1" applyFill="1" applyBorder="1" applyAlignment="1">
      <alignment horizontal="right" vertical="top" wrapText="1" indent="1"/>
    </xf>
    <xf numFmtId="49" fontId="19" fillId="10" borderId="5" xfId="3" applyNumberFormat="1" applyFont="1" applyFill="1" applyBorder="1" applyAlignment="1">
      <alignment horizontal="right" vertical="top" wrapText="1" indent="1"/>
    </xf>
    <xf numFmtId="0" fontId="82" fillId="10" borderId="7" xfId="3" applyNumberFormat="1" applyFont="1" applyFill="1" applyBorder="1" applyAlignment="1">
      <alignment horizontal="right" vertical="top" wrapText="1" indent="1"/>
    </xf>
    <xf numFmtId="0" fontId="82" fillId="10" borderId="0" xfId="3" applyNumberFormat="1" applyFont="1" applyFill="1" applyBorder="1" applyAlignment="1">
      <alignment horizontal="right" vertical="top" wrapText="1" indent="1"/>
    </xf>
    <xf numFmtId="0" fontId="82" fillId="10" borderId="12" xfId="3" applyNumberFormat="1" applyFont="1" applyFill="1" applyBorder="1" applyAlignment="1">
      <alignment horizontal="right" vertical="top" wrapText="1" indent="1"/>
    </xf>
    <xf numFmtId="49" fontId="82" fillId="10" borderId="10" xfId="3" applyNumberFormat="1" applyFont="1" applyFill="1" applyBorder="1" applyAlignment="1">
      <alignment horizontal="right" vertical="top" wrapText="1" indent="1"/>
    </xf>
    <xf numFmtId="49" fontId="82" fillId="10" borderId="8" xfId="3" applyNumberFormat="1" applyFont="1" applyFill="1" applyBorder="1" applyAlignment="1">
      <alignment horizontal="right" vertical="top" wrapText="1" indent="1"/>
    </xf>
    <xf numFmtId="49" fontId="82" fillId="10" borderId="9" xfId="3" applyNumberFormat="1" applyFont="1" applyFill="1" applyBorder="1" applyAlignment="1">
      <alignment horizontal="right" vertical="top" wrapText="1" indent="1"/>
    </xf>
    <xf numFmtId="0" fontId="52" fillId="11" borderId="13" xfId="0" applyFont="1" applyFill="1" applyBorder="1" applyAlignment="1">
      <alignment horizontal="center" vertical="center" wrapText="1"/>
    </xf>
    <xf numFmtId="0" fontId="52" fillId="11" borderId="14" xfId="0" applyFont="1" applyFill="1" applyBorder="1" applyAlignment="1">
      <alignment horizontal="center" vertical="center" wrapText="1"/>
    </xf>
    <xf numFmtId="0" fontId="52" fillId="11" borderId="15" xfId="0" applyFont="1" applyFill="1" applyBorder="1" applyAlignment="1">
      <alignment horizontal="center" vertical="center" wrapText="1"/>
    </xf>
    <xf numFmtId="0" fontId="52" fillId="11" borderId="16" xfId="0" applyFont="1" applyFill="1" applyBorder="1" applyAlignment="1">
      <alignment horizontal="center" vertical="center" wrapText="1"/>
    </xf>
    <xf numFmtId="0" fontId="52" fillId="11" borderId="17" xfId="0" applyFont="1" applyFill="1" applyBorder="1" applyAlignment="1">
      <alignment horizontal="center" vertical="center" wrapText="1"/>
    </xf>
    <xf numFmtId="0" fontId="52" fillId="11" borderId="18" xfId="0" applyFont="1" applyFill="1" applyBorder="1" applyAlignment="1">
      <alignment horizontal="center" vertical="center" wrapText="1"/>
    </xf>
    <xf numFmtId="0" fontId="55" fillId="11" borderId="13" xfId="0" applyFont="1" applyFill="1" applyBorder="1" applyAlignment="1">
      <alignment horizontal="center" vertical="center" wrapText="1"/>
    </xf>
    <xf numFmtId="0" fontId="55" fillId="11" borderId="14" xfId="0" applyFont="1" applyFill="1" applyBorder="1" applyAlignment="1">
      <alignment horizontal="center" vertical="center" wrapText="1"/>
    </xf>
    <xf numFmtId="0" fontId="55" fillId="11" borderId="15" xfId="0" applyFont="1" applyFill="1" applyBorder="1" applyAlignment="1">
      <alignment horizontal="center" vertical="center" wrapText="1"/>
    </xf>
    <xf numFmtId="0" fontId="65" fillId="11" borderId="13" xfId="0" applyFont="1" applyFill="1" applyBorder="1" applyAlignment="1">
      <alignment horizontal="center" vertical="center" wrapText="1"/>
    </xf>
    <xf numFmtId="0" fontId="65" fillId="11" borderId="14" xfId="0" applyFont="1" applyFill="1" applyBorder="1" applyAlignment="1">
      <alignment horizontal="center" vertical="center" wrapText="1"/>
    </xf>
    <xf numFmtId="0" fontId="65" fillId="11" borderId="15" xfId="0" applyFont="1" applyFill="1" applyBorder="1" applyAlignment="1">
      <alignment horizontal="center" vertical="center" wrapText="1"/>
    </xf>
    <xf numFmtId="0" fontId="24" fillId="17" borderId="4" xfId="0" applyFont="1" applyFill="1" applyBorder="1" applyAlignment="1">
      <alignment horizontal="center" vertical="center" wrapText="1"/>
    </xf>
    <xf numFmtId="0" fontId="24" fillId="17" borderId="5" xfId="0" applyFont="1" applyFill="1" applyBorder="1" applyAlignment="1">
      <alignment horizontal="center" vertical="center" wrapText="1"/>
    </xf>
    <xf numFmtId="0" fontId="24" fillId="17" borderId="0" xfId="0" applyFont="1" applyFill="1" applyBorder="1" applyAlignment="1">
      <alignment horizontal="center" vertical="center" wrapText="1"/>
    </xf>
    <xf numFmtId="0" fontId="24" fillId="17" borderId="12" xfId="0" applyFont="1" applyFill="1" applyBorder="1" applyAlignment="1">
      <alignment horizontal="center" vertical="center" wrapText="1"/>
    </xf>
    <xf numFmtId="0" fontId="24" fillId="17" borderId="8" xfId="0" applyFont="1" applyFill="1" applyBorder="1" applyAlignment="1">
      <alignment horizontal="center" vertical="center" wrapText="1"/>
    </xf>
    <xf numFmtId="0" fontId="24" fillId="17" borderId="9" xfId="0" applyFont="1" applyFill="1" applyBorder="1" applyAlignment="1">
      <alignment horizontal="center" vertical="center" wrapText="1"/>
    </xf>
    <xf numFmtId="0" fontId="17" fillId="11" borderId="13" xfId="0" applyFont="1" applyFill="1" applyBorder="1" applyAlignment="1">
      <alignment horizontal="center" vertical="center" wrapText="1"/>
    </xf>
    <xf numFmtId="0" fontId="17" fillId="11" borderId="14" xfId="0" applyFont="1" applyFill="1" applyBorder="1" applyAlignment="1">
      <alignment horizontal="center" vertical="center" wrapText="1"/>
    </xf>
    <xf numFmtId="0" fontId="17" fillId="11" borderId="15" xfId="0" applyFont="1" applyFill="1" applyBorder="1" applyAlignment="1">
      <alignment horizontal="center" vertical="center" wrapText="1"/>
    </xf>
    <xf numFmtId="0" fontId="64" fillId="11" borderId="13" xfId="0" applyFont="1" applyFill="1" applyBorder="1" applyAlignment="1">
      <alignment horizontal="center" vertical="center" wrapText="1"/>
    </xf>
    <xf numFmtId="0" fontId="64" fillId="11" borderId="14" xfId="0" applyFont="1" applyFill="1" applyBorder="1" applyAlignment="1">
      <alignment horizontal="center" vertical="center" wrapText="1"/>
    </xf>
    <xf numFmtId="0" fontId="64" fillId="11" borderId="15" xfId="0" applyFont="1" applyFill="1" applyBorder="1" applyAlignment="1">
      <alignment horizontal="center" vertical="center" wrapText="1"/>
    </xf>
    <xf numFmtId="0" fontId="52" fillId="11" borderId="13" xfId="0" applyFont="1" applyFill="1" applyBorder="1" applyAlignment="1">
      <alignment horizontal="center" vertical="center" textRotation="255"/>
    </xf>
    <xf numFmtId="0" fontId="52" fillId="11" borderId="14" xfId="0" applyFont="1" applyFill="1" applyBorder="1" applyAlignment="1">
      <alignment horizontal="center" vertical="center" textRotation="255"/>
    </xf>
    <xf numFmtId="0" fontId="52" fillId="11" borderId="15" xfId="0" applyFont="1" applyFill="1" applyBorder="1" applyAlignment="1">
      <alignment horizontal="center" vertical="center" textRotation="255"/>
    </xf>
    <xf numFmtId="0" fontId="74" fillId="21" borderId="0" xfId="0" applyFont="1" applyFill="1" applyBorder="1" applyAlignment="1">
      <alignment horizontal="left"/>
    </xf>
    <xf numFmtId="0" fontId="76" fillId="21" borderId="0" xfId="2" applyFont="1" applyFill="1" applyBorder="1" applyAlignment="1" applyProtection="1">
      <alignment horizontal="left"/>
    </xf>
    <xf numFmtId="0" fontId="21" fillId="13" borderId="0" xfId="4" applyFont="1" applyFill="1" applyAlignment="1">
      <alignment horizontal="left"/>
    </xf>
    <xf numFmtId="0" fontId="72" fillId="21" borderId="0" xfId="0" applyFont="1" applyFill="1" applyBorder="1" applyAlignment="1">
      <alignment horizontal="left" vertical="center"/>
    </xf>
    <xf numFmtId="0" fontId="69" fillId="13" borderId="0" xfId="2" applyFont="1" applyFill="1" applyAlignment="1" applyProtection="1">
      <alignment horizontal="left"/>
    </xf>
    <xf numFmtId="0" fontId="15" fillId="13" borderId="0" xfId="4" applyFont="1" applyFill="1" applyAlignment="1">
      <alignment horizontal="right"/>
    </xf>
    <xf numFmtId="0" fontId="31" fillId="8" borderId="11" xfId="0" applyFont="1" applyFill="1" applyBorder="1" applyAlignment="1">
      <alignment horizontal="center" vertical="center" wrapText="1"/>
    </xf>
    <xf numFmtId="0" fontId="31" fillId="8" borderId="4" xfId="0" applyFont="1" applyFill="1" applyBorder="1" applyAlignment="1">
      <alignment horizontal="center" vertical="center" wrapText="1"/>
    </xf>
    <xf numFmtId="0" fontId="31" fillId="8" borderId="5" xfId="0" applyFont="1" applyFill="1" applyBorder="1" applyAlignment="1">
      <alignment horizontal="center" vertical="center" wrapText="1"/>
    </xf>
    <xf numFmtId="0" fontId="31" fillId="8" borderId="7" xfId="0" applyFont="1" applyFill="1" applyBorder="1" applyAlignment="1">
      <alignment horizontal="center" vertical="center" wrapText="1"/>
    </xf>
    <xf numFmtId="0" fontId="31" fillId="8" borderId="0" xfId="0" applyFont="1" applyFill="1" applyBorder="1" applyAlignment="1">
      <alignment horizontal="center" vertical="center" wrapText="1"/>
    </xf>
    <xf numFmtId="0" fontId="31" fillId="8" borderId="12" xfId="0" applyFont="1" applyFill="1" applyBorder="1" applyAlignment="1">
      <alignment horizontal="center" vertical="center" wrapText="1"/>
    </xf>
    <xf numFmtId="0" fontId="31" fillId="8" borderId="10" xfId="0" applyFont="1" applyFill="1" applyBorder="1" applyAlignment="1">
      <alignment horizontal="center" vertical="center" wrapText="1"/>
    </xf>
    <xf numFmtId="0" fontId="31" fillId="8" borderId="8" xfId="0" applyFont="1" applyFill="1" applyBorder="1" applyAlignment="1">
      <alignment horizontal="center" vertical="center" wrapText="1"/>
    </xf>
    <xf numFmtId="0" fontId="31" fillId="8" borderId="9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center" vertical="center" wrapText="1"/>
    </xf>
    <xf numFmtId="0" fontId="52" fillId="16" borderId="29" xfId="0" applyNumberFormat="1" applyFont="1" applyFill="1" applyBorder="1" applyAlignment="1">
      <alignment horizontal="center" vertical="center" wrapText="1"/>
    </xf>
    <xf numFmtId="0" fontId="52" fillId="16" borderId="30" xfId="0" applyNumberFormat="1" applyFont="1" applyFill="1" applyBorder="1" applyAlignment="1">
      <alignment horizontal="center" vertical="center" wrapText="1"/>
    </xf>
    <xf numFmtId="0" fontId="52" fillId="16" borderId="31" xfId="0" applyNumberFormat="1" applyFont="1" applyFill="1" applyBorder="1" applyAlignment="1">
      <alignment horizontal="center" vertical="center" wrapText="1"/>
    </xf>
    <xf numFmtId="0" fontId="103" fillId="11" borderId="13" xfId="0" applyFont="1" applyFill="1" applyBorder="1" applyAlignment="1">
      <alignment horizontal="center" vertical="center" wrapText="1"/>
    </xf>
    <xf numFmtId="0" fontId="103" fillId="11" borderId="14" xfId="0" applyFont="1" applyFill="1" applyBorder="1" applyAlignment="1">
      <alignment horizontal="center" vertical="center" wrapText="1"/>
    </xf>
    <xf numFmtId="0" fontId="103" fillId="11" borderId="15" xfId="0" applyFont="1" applyFill="1" applyBorder="1" applyAlignment="1">
      <alignment horizontal="center" vertical="center" wrapText="1"/>
    </xf>
    <xf numFmtId="0" fontId="31" fillId="26" borderId="11" xfId="0" applyFont="1" applyFill="1" applyBorder="1" applyAlignment="1">
      <alignment horizontal="center" vertical="center" wrapText="1"/>
    </xf>
    <xf numFmtId="0" fontId="31" fillId="26" borderId="4" xfId="0" applyFont="1" applyFill="1" applyBorder="1" applyAlignment="1">
      <alignment horizontal="center" vertical="center" wrapText="1"/>
    </xf>
    <xf numFmtId="0" fontId="31" fillId="26" borderId="10" xfId="0" applyFont="1" applyFill="1" applyBorder="1" applyAlignment="1">
      <alignment horizontal="center" vertical="center" wrapText="1"/>
    </xf>
    <xf numFmtId="0" fontId="31" fillId="26" borderId="8" xfId="0" applyFont="1" applyFill="1" applyBorder="1" applyAlignment="1">
      <alignment horizontal="center" vertical="center" wrapText="1"/>
    </xf>
    <xf numFmtId="166" fontId="93" fillId="26" borderId="4" xfId="0" applyNumberFormat="1" applyFont="1" applyFill="1" applyBorder="1" applyAlignment="1">
      <alignment horizontal="center" vertical="center" wrapText="1"/>
    </xf>
    <xf numFmtId="166" fontId="93" fillId="26" borderId="5" xfId="0" applyNumberFormat="1" applyFont="1" applyFill="1" applyBorder="1" applyAlignment="1">
      <alignment horizontal="center" vertical="center" wrapText="1"/>
    </xf>
    <xf numFmtId="166" fontId="93" fillId="26" borderId="8" xfId="0" applyNumberFormat="1" applyFont="1" applyFill="1" applyBorder="1" applyAlignment="1">
      <alignment horizontal="center" vertical="center" wrapText="1"/>
    </xf>
    <xf numFmtId="166" fontId="93" fillId="26" borderId="9" xfId="0" applyNumberFormat="1" applyFont="1" applyFill="1" applyBorder="1" applyAlignment="1">
      <alignment horizontal="center" vertical="center" wrapText="1"/>
    </xf>
    <xf numFmtId="0" fontId="95" fillId="26" borderId="8" xfId="0" applyNumberFormat="1" applyFont="1" applyFill="1" applyBorder="1" applyAlignment="1">
      <alignment horizontal="left" vertical="center" wrapText="1" indent="1"/>
    </xf>
    <xf numFmtId="0" fontId="95" fillId="26" borderId="9" xfId="0" applyNumberFormat="1" applyFont="1" applyFill="1" applyBorder="1" applyAlignment="1">
      <alignment horizontal="left" vertical="center" wrapText="1" indent="1"/>
    </xf>
    <xf numFmtId="0" fontId="94" fillId="26" borderId="10" xfId="0" applyFont="1" applyFill="1" applyBorder="1" applyAlignment="1">
      <alignment horizontal="right" vertical="center" wrapText="1"/>
    </xf>
    <xf numFmtId="0" fontId="94" fillId="26" borderId="8" xfId="0" applyFont="1" applyFill="1" applyBorder="1" applyAlignment="1">
      <alignment horizontal="right" vertical="center" wrapText="1"/>
    </xf>
    <xf numFmtId="0" fontId="73" fillId="0" borderId="0" xfId="0" applyFont="1" applyBorder="1" applyAlignment="1">
      <alignment vertical="center"/>
    </xf>
    <xf numFmtId="0" fontId="73" fillId="0" borderId="0" xfId="0" applyFont="1" applyBorder="1"/>
    <xf numFmtId="0" fontId="25" fillId="13" borderId="0" xfId="4" applyFont="1" applyFill="1" applyAlignment="1">
      <alignment horizontal="left"/>
    </xf>
    <xf numFmtId="0" fontId="28" fillId="9" borderId="11" xfId="4" applyNumberFormat="1" applyFont="1" applyFill="1" applyBorder="1" applyAlignment="1">
      <alignment horizontal="center" vertical="center" wrapText="1"/>
    </xf>
    <xf numFmtId="0" fontId="28" fillId="9" borderId="4" xfId="4" applyNumberFormat="1" applyFont="1" applyFill="1" applyBorder="1" applyAlignment="1">
      <alignment horizontal="center" vertical="center" wrapText="1"/>
    </xf>
    <xf numFmtId="0" fontId="28" fillId="9" borderId="5" xfId="4" applyNumberFormat="1" applyFont="1" applyFill="1" applyBorder="1" applyAlignment="1">
      <alignment horizontal="center" vertical="center" wrapText="1"/>
    </xf>
    <xf numFmtId="0" fontId="9" fillId="13" borderId="0" xfId="4" applyFont="1" applyFill="1" applyAlignment="1">
      <alignment horizontal="right"/>
    </xf>
    <xf numFmtId="0" fontId="21" fillId="13" borderId="0" xfId="4" applyFont="1" applyFill="1" applyAlignment="1">
      <alignment horizontal="right"/>
    </xf>
    <xf numFmtId="0" fontId="26" fillId="13" borderId="0" xfId="5" applyFont="1" applyFill="1" applyAlignment="1">
      <alignment horizontal="left"/>
    </xf>
    <xf numFmtId="0" fontId="9" fillId="6" borderId="11" xfId="4" applyFont="1" applyFill="1" applyBorder="1" applyAlignment="1">
      <alignment horizontal="right" vertical="center" wrapText="1" indent="1"/>
    </xf>
    <xf numFmtId="0" fontId="9" fillId="6" borderId="4" xfId="4" applyFont="1" applyFill="1" applyBorder="1" applyAlignment="1">
      <alignment horizontal="right" vertical="center" wrapText="1" indent="1"/>
    </xf>
    <xf numFmtId="0" fontId="9" fillId="6" borderId="10" xfId="4" applyFont="1" applyFill="1" applyBorder="1" applyAlignment="1">
      <alignment horizontal="right" vertical="center" wrapText="1" indent="1"/>
    </xf>
    <xf numFmtId="0" fontId="9" fillId="6" borderId="8" xfId="4" applyFont="1" applyFill="1" applyBorder="1" applyAlignment="1">
      <alignment horizontal="right" vertical="center" wrapText="1" indent="1"/>
    </xf>
    <xf numFmtId="0" fontId="14" fillId="10" borderId="0" xfId="4" applyFont="1" applyFill="1" applyAlignment="1">
      <alignment horizontal="center" vertical="center" wrapText="1"/>
    </xf>
    <xf numFmtId="49" fontId="28" fillId="9" borderId="10" xfId="4" applyNumberFormat="1" applyFont="1" applyFill="1" applyBorder="1" applyAlignment="1">
      <alignment horizontal="center" vertical="top" wrapText="1"/>
    </xf>
    <xf numFmtId="49" fontId="28" fillId="9" borderId="8" xfId="4" applyNumberFormat="1" applyFont="1" applyFill="1" applyBorder="1" applyAlignment="1">
      <alignment horizontal="center" vertical="top" wrapText="1"/>
    </xf>
    <xf numFmtId="49" fontId="28" fillId="9" borderId="9" xfId="4" applyNumberFormat="1" applyFont="1" applyFill="1" applyBorder="1" applyAlignment="1">
      <alignment horizontal="center" vertical="top" wrapText="1"/>
    </xf>
    <xf numFmtId="14" fontId="11" fillId="9" borderId="1" xfId="4" applyNumberFormat="1" applyFont="1" applyFill="1" applyBorder="1" applyAlignment="1">
      <alignment horizontal="center" vertical="center" wrapText="1"/>
    </xf>
    <xf numFmtId="14" fontId="11" fillId="9" borderId="2" xfId="4" applyNumberFormat="1" applyFont="1" applyFill="1" applyBorder="1" applyAlignment="1">
      <alignment horizontal="center" vertical="center" wrapText="1"/>
    </xf>
    <xf numFmtId="0" fontId="13" fillId="0" borderId="7" xfId="4" applyFont="1" applyBorder="1" applyAlignment="1">
      <alignment horizontal="center" vertical="center"/>
    </xf>
    <xf numFmtId="0" fontId="13" fillId="0" borderId="0" xfId="4" applyFont="1" applyAlignment="1">
      <alignment horizontal="center" vertical="center"/>
    </xf>
    <xf numFmtId="0" fontId="32" fillId="7" borderId="19" xfId="4" applyFont="1" applyFill="1" applyBorder="1" applyAlignment="1">
      <alignment horizontal="right" vertical="center" wrapText="1"/>
    </xf>
    <xf numFmtId="0" fontId="32" fillId="7" borderId="3" xfId="4" applyFont="1" applyFill="1" applyBorder="1" applyAlignment="1">
      <alignment horizontal="right" vertical="center" wrapText="1"/>
    </xf>
    <xf numFmtId="167" fontId="92" fillId="7" borderId="3" xfId="4" applyNumberFormat="1" applyFont="1" applyFill="1" applyBorder="1" applyAlignment="1">
      <alignment horizontal="center" vertical="center"/>
    </xf>
    <xf numFmtId="167" fontId="92" fillId="7" borderId="6" xfId="4" applyNumberFormat="1" applyFont="1" applyFill="1" applyBorder="1" applyAlignment="1">
      <alignment horizontal="center" vertical="center"/>
    </xf>
    <xf numFmtId="0" fontId="97" fillId="7" borderId="8" xfId="4" applyNumberFormat="1" applyFont="1" applyFill="1" applyBorder="1" applyAlignment="1">
      <alignment horizontal="left" vertical="center" indent="1"/>
    </xf>
    <xf numFmtId="0" fontId="97" fillId="7" borderId="9" xfId="4" applyNumberFormat="1" applyFont="1" applyFill="1" applyBorder="1" applyAlignment="1">
      <alignment horizontal="left" vertical="center" indent="1"/>
    </xf>
    <xf numFmtId="0" fontId="96" fillId="7" borderId="10" xfId="4" applyFont="1" applyFill="1" applyBorder="1" applyAlignment="1">
      <alignment horizontal="right" vertical="center" wrapText="1"/>
    </xf>
    <xf numFmtId="0" fontId="96" fillId="7" borderId="8" xfId="4" applyFont="1" applyFill="1" applyBorder="1" applyAlignment="1">
      <alignment horizontal="right" vertical="center" wrapText="1"/>
    </xf>
    <xf numFmtId="0" fontId="79" fillId="13" borderId="0" xfId="5" applyFont="1" applyFill="1" applyAlignment="1">
      <alignment horizontal="left"/>
    </xf>
    <xf numFmtId="0" fontId="62" fillId="13" borderId="0" xfId="2" applyFont="1" applyFill="1" applyAlignment="1" applyProtection="1">
      <alignment horizontal="left" vertical="center"/>
    </xf>
    <xf numFmtId="14" fontId="11" fillId="9" borderId="5" xfId="4" applyNumberFormat="1" applyFont="1" applyFill="1" applyBorder="1" applyAlignment="1">
      <alignment horizontal="center" vertical="center" wrapText="1"/>
    </xf>
    <xf numFmtId="14" fontId="11" fillId="9" borderId="9" xfId="4" applyNumberFormat="1" applyFont="1" applyFill="1" applyBorder="1" applyAlignment="1">
      <alignment horizontal="center" vertical="center" wrapText="1"/>
    </xf>
    <xf numFmtId="0" fontId="9" fillId="0" borderId="11" xfId="4" applyFont="1" applyBorder="1" applyAlignment="1">
      <alignment horizontal="right" vertical="center" wrapText="1" indent="1"/>
    </xf>
    <xf numFmtId="0" fontId="9" fillId="0" borderId="4" xfId="4" applyFont="1" applyBorder="1" applyAlignment="1">
      <alignment horizontal="right" vertical="center" wrapText="1" indent="1"/>
    </xf>
    <xf numFmtId="0" fontId="9" fillId="0" borderId="5" xfId="4" applyFont="1" applyBorder="1" applyAlignment="1">
      <alignment horizontal="right" vertical="center" wrapText="1" indent="1"/>
    </xf>
    <xf numFmtId="0" fontId="9" fillId="0" borderId="10" xfId="4" applyFont="1" applyBorder="1" applyAlignment="1">
      <alignment horizontal="right" vertical="center" wrapText="1" indent="1"/>
    </xf>
    <xf numFmtId="0" fontId="9" fillId="0" borderId="8" xfId="4" applyFont="1" applyBorder="1" applyAlignment="1">
      <alignment horizontal="right" vertical="center" wrapText="1" indent="1"/>
    </xf>
    <xf numFmtId="0" fontId="9" fillId="0" borderId="9" xfId="4" applyFont="1" applyBorder="1" applyAlignment="1">
      <alignment horizontal="right" vertical="center" wrapText="1" indent="1"/>
    </xf>
    <xf numFmtId="0" fontId="29" fillId="15" borderId="0" xfId="4" applyFont="1" applyFill="1" applyAlignment="1">
      <alignment horizontal="center" vertical="center" wrapText="1"/>
    </xf>
    <xf numFmtId="0" fontId="28" fillId="14" borderId="11" xfId="4" applyNumberFormat="1" applyFont="1" applyFill="1" applyBorder="1" applyAlignment="1">
      <alignment horizontal="center" vertical="center" wrapText="1"/>
    </xf>
    <xf numFmtId="0" fontId="28" fillId="14" borderId="4" xfId="4" applyNumberFormat="1" applyFont="1" applyFill="1" applyBorder="1" applyAlignment="1">
      <alignment horizontal="center" vertical="center" wrapText="1"/>
    </xf>
    <xf numFmtId="0" fontId="28" fillId="14" borderId="5" xfId="4" applyNumberFormat="1" applyFont="1" applyFill="1" applyBorder="1" applyAlignment="1">
      <alignment horizontal="center" vertical="center" wrapText="1"/>
    </xf>
    <xf numFmtId="14" fontId="24" fillId="14" borderId="5" xfId="4" applyNumberFormat="1" applyFont="1" applyFill="1" applyBorder="1" applyAlignment="1">
      <alignment horizontal="center" vertical="center" wrapText="1"/>
    </xf>
    <xf numFmtId="14" fontId="24" fillId="14" borderId="9" xfId="4" applyNumberFormat="1" applyFont="1" applyFill="1" applyBorder="1" applyAlignment="1">
      <alignment horizontal="center" vertical="center" wrapText="1"/>
    </xf>
    <xf numFmtId="49" fontId="28" fillId="14" borderId="10" xfId="4" applyNumberFormat="1" applyFont="1" applyFill="1" applyBorder="1" applyAlignment="1">
      <alignment horizontal="center" vertical="top" wrapText="1"/>
    </xf>
    <xf numFmtId="49" fontId="28" fillId="14" borderId="8" xfId="4" applyNumberFormat="1" applyFont="1" applyFill="1" applyBorder="1" applyAlignment="1">
      <alignment horizontal="center" vertical="top" wrapText="1"/>
    </xf>
    <xf numFmtId="49" fontId="28" fillId="14" borderId="9" xfId="4" applyNumberFormat="1" applyFont="1" applyFill="1" applyBorder="1" applyAlignment="1">
      <alignment horizontal="center" vertical="top" wrapText="1"/>
    </xf>
    <xf numFmtId="0" fontId="32" fillId="14" borderId="19" xfId="4" applyFont="1" applyFill="1" applyBorder="1" applyAlignment="1">
      <alignment horizontal="right" vertical="center" wrapText="1"/>
    </xf>
    <xf numFmtId="0" fontId="32" fillId="14" borderId="3" xfId="4" applyFont="1" applyFill="1" applyBorder="1" applyAlignment="1">
      <alignment horizontal="right" vertical="center" wrapText="1"/>
    </xf>
    <xf numFmtId="167" fontId="92" fillId="14" borderId="3" xfId="4" applyNumberFormat="1" applyFont="1" applyFill="1" applyBorder="1" applyAlignment="1">
      <alignment horizontal="center" vertical="center"/>
    </xf>
    <xf numFmtId="167" fontId="92" fillId="14" borderId="6" xfId="4" applyNumberFormat="1" applyFont="1" applyFill="1" applyBorder="1" applyAlignment="1">
      <alignment horizontal="center" vertical="center"/>
    </xf>
    <xf numFmtId="0" fontId="97" fillId="14" borderId="8" xfId="4" applyNumberFormat="1" applyFont="1" applyFill="1" applyBorder="1" applyAlignment="1">
      <alignment horizontal="left" vertical="center" indent="1"/>
    </xf>
    <xf numFmtId="0" fontId="97" fillId="14" borderId="9" xfId="4" applyNumberFormat="1" applyFont="1" applyFill="1" applyBorder="1" applyAlignment="1">
      <alignment horizontal="left" vertical="center" indent="1"/>
    </xf>
    <xf numFmtId="0" fontId="96" fillId="14" borderId="10" xfId="4" applyFont="1" applyFill="1" applyBorder="1" applyAlignment="1">
      <alignment horizontal="right" vertical="center" wrapText="1"/>
    </xf>
    <xf numFmtId="0" fontId="96" fillId="14" borderId="8" xfId="4" applyFont="1" applyFill="1" applyBorder="1" applyAlignment="1">
      <alignment horizontal="right" vertical="center" wrapText="1"/>
    </xf>
    <xf numFmtId="0" fontId="28" fillId="2" borderId="11" xfId="4" applyNumberFormat="1" applyFont="1" applyFill="1" applyBorder="1" applyAlignment="1">
      <alignment horizontal="center" vertical="center" wrapText="1"/>
    </xf>
    <xf numFmtId="0" fontId="28" fillId="2" borderId="4" xfId="4" applyNumberFormat="1" applyFont="1" applyFill="1" applyBorder="1" applyAlignment="1">
      <alignment horizontal="center" vertical="center" wrapText="1"/>
    </xf>
    <xf numFmtId="0" fontId="28" fillId="2" borderId="5" xfId="4" applyNumberFormat="1" applyFont="1" applyFill="1" applyBorder="1" applyAlignment="1">
      <alignment horizontal="center" vertical="center" wrapText="1"/>
    </xf>
    <xf numFmtId="14" fontId="24" fillId="2" borderId="1" xfId="4" applyNumberFormat="1" applyFont="1" applyFill="1" applyBorder="1" applyAlignment="1">
      <alignment horizontal="center" vertical="center" wrapText="1"/>
    </xf>
    <xf numFmtId="14" fontId="24" fillId="2" borderId="2" xfId="4" applyNumberFormat="1" applyFont="1" applyFill="1" applyBorder="1" applyAlignment="1">
      <alignment horizontal="center" vertical="center" wrapText="1"/>
    </xf>
    <xf numFmtId="0" fontId="32" fillId="17" borderId="19" xfId="4" applyFont="1" applyFill="1" applyBorder="1" applyAlignment="1">
      <alignment horizontal="right" vertical="center" wrapText="1"/>
    </xf>
    <xf numFmtId="0" fontId="32" fillId="17" borderId="3" xfId="4" applyFont="1" applyFill="1" applyBorder="1" applyAlignment="1">
      <alignment horizontal="right" vertical="center" wrapText="1"/>
    </xf>
    <xf numFmtId="167" fontId="92" fillId="17" borderId="3" xfId="4" applyNumberFormat="1" applyFont="1" applyFill="1" applyBorder="1" applyAlignment="1">
      <alignment horizontal="center" vertical="center"/>
    </xf>
    <xf numFmtId="167" fontId="92" fillId="17" borderId="6" xfId="4" applyNumberFormat="1" applyFont="1" applyFill="1" applyBorder="1" applyAlignment="1">
      <alignment horizontal="center" vertical="center"/>
    </xf>
    <xf numFmtId="0" fontId="96" fillId="17" borderId="10" xfId="4" applyFont="1" applyFill="1" applyBorder="1" applyAlignment="1">
      <alignment horizontal="right" vertical="center" wrapText="1"/>
    </xf>
    <xf numFmtId="0" fontId="96" fillId="17" borderId="8" xfId="4" applyFont="1" applyFill="1" applyBorder="1" applyAlignment="1">
      <alignment horizontal="right" vertical="center" wrapText="1"/>
    </xf>
    <xf numFmtId="0" fontId="97" fillId="17" borderId="8" xfId="4" applyNumberFormat="1" applyFont="1" applyFill="1" applyBorder="1" applyAlignment="1">
      <alignment horizontal="left" vertical="center" indent="1"/>
    </xf>
    <xf numFmtId="0" fontId="97" fillId="17" borderId="9" xfId="4" applyNumberFormat="1" applyFont="1" applyFill="1" applyBorder="1" applyAlignment="1">
      <alignment horizontal="left" vertical="center" indent="1"/>
    </xf>
    <xf numFmtId="49" fontId="28" fillId="2" borderId="10" xfId="4" applyNumberFormat="1" applyFont="1" applyFill="1" applyBorder="1" applyAlignment="1">
      <alignment horizontal="center" vertical="top" wrapText="1"/>
    </xf>
    <xf numFmtId="49" fontId="28" fillId="2" borderId="8" xfId="4" applyNumberFormat="1" applyFont="1" applyFill="1" applyBorder="1" applyAlignment="1">
      <alignment horizontal="center" vertical="top" wrapText="1"/>
    </xf>
    <xf numFmtId="49" fontId="28" fillId="2" borderId="9" xfId="4" applyNumberFormat="1" applyFont="1" applyFill="1" applyBorder="1" applyAlignment="1">
      <alignment horizontal="center" vertical="top" wrapText="1"/>
    </xf>
    <xf numFmtId="0" fontId="10" fillId="19" borderId="7" xfId="4" applyNumberFormat="1" applyFont="1" applyFill="1" applyBorder="1" applyAlignment="1">
      <alignment horizontal="center" wrapText="1"/>
    </xf>
    <xf numFmtId="0" fontId="10" fillId="19" borderId="5" xfId="4" applyNumberFormat="1" applyFont="1" applyFill="1" applyBorder="1" applyAlignment="1">
      <alignment horizontal="center" wrapText="1"/>
    </xf>
    <xf numFmtId="0" fontId="91" fillId="18" borderId="19" xfId="4" applyFont="1" applyFill="1" applyBorder="1" applyAlignment="1">
      <alignment horizontal="left" vertical="center" wrapText="1" indent="1"/>
    </xf>
    <xf numFmtId="0" fontId="91" fillId="18" borderId="3" xfId="4" applyFont="1" applyFill="1" applyBorder="1" applyAlignment="1">
      <alignment horizontal="left" vertical="center" wrapText="1" indent="1"/>
    </xf>
    <xf numFmtId="0" fontId="91" fillId="18" borderId="6" xfId="4" applyFont="1" applyFill="1" applyBorder="1" applyAlignment="1">
      <alignment horizontal="left" vertical="center" wrapText="1" indent="1"/>
    </xf>
    <xf numFmtId="0" fontId="100" fillId="8" borderId="19" xfId="5" applyFont="1" applyFill="1" applyBorder="1" applyAlignment="1">
      <alignment horizontal="center" vertical="center"/>
    </xf>
    <xf numFmtId="0" fontId="100" fillId="8" borderId="3" xfId="5" applyFont="1" applyFill="1" applyBorder="1" applyAlignment="1">
      <alignment horizontal="center" vertical="center"/>
    </xf>
    <xf numFmtId="0" fontId="100" fillId="8" borderId="6" xfId="5" applyFont="1" applyFill="1" applyBorder="1" applyAlignment="1">
      <alignment horizontal="center" vertical="center"/>
    </xf>
    <xf numFmtId="167" fontId="92" fillId="4" borderId="3" xfId="4" applyNumberFormat="1" applyFont="1" applyFill="1" applyBorder="1" applyAlignment="1">
      <alignment horizontal="center" vertical="center"/>
    </xf>
    <xf numFmtId="167" fontId="92" fillId="4" borderId="6" xfId="4" applyNumberFormat="1" applyFont="1" applyFill="1" applyBorder="1" applyAlignment="1">
      <alignment horizontal="center" vertical="center"/>
    </xf>
    <xf numFmtId="0" fontId="15" fillId="13" borderId="0" xfId="4" applyFont="1" applyFill="1" applyAlignment="1">
      <alignment horizontal="right" vertical="center"/>
    </xf>
    <xf numFmtId="0" fontId="32" fillId="4" borderId="3" xfId="4" applyFont="1" applyFill="1" applyBorder="1" applyAlignment="1">
      <alignment horizontal="right" vertical="center" wrapText="1"/>
    </xf>
    <xf numFmtId="0" fontId="12" fillId="3" borderId="11" xfId="4" applyNumberFormat="1" applyFont="1" applyFill="1" applyBorder="1" applyAlignment="1">
      <alignment horizontal="center" vertical="center" wrapText="1"/>
    </xf>
    <xf numFmtId="0" fontId="12" fillId="3" borderId="5" xfId="4" applyNumberFormat="1" applyFont="1" applyFill="1" applyBorder="1" applyAlignment="1">
      <alignment horizontal="center" vertical="center" wrapText="1"/>
    </xf>
    <xf numFmtId="0" fontId="12" fillId="3" borderId="10" xfId="4" applyNumberFormat="1" applyFont="1" applyFill="1" applyBorder="1" applyAlignment="1">
      <alignment horizontal="center" vertical="center" wrapText="1"/>
    </xf>
    <xf numFmtId="0" fontId="12" fillId="3" borderId="9" xfId="4" applyNumberFormat="1" applyFont="1" applyFill="1" applyBorder="1" applyAlignment="1">
      <alignment horizontal="center" vertical="center" wrapText="1"/>
    </xf>
    <xf numFmtId="0" fontId="10" fillId="19" borderId="10" xfId="4" applyNumberFormat="1" applyFont="1" applyFill="1" applyBorder="1" applyAlignment="1">
      <alignment horizontal="center" vertical="top" wrapText="1"/>
    </xf>
    <xf numFmtId="0" fontId="10" fillId="19" borderId="9" xfId="4" applyNumberFormat="1" applyFont="1" applyFill="1" applyBorder="1" applyAlignment="1">
      <alignment horizontal="center" vertical="top" wrapText="1"/>
    </xf>
    <xf numFmtId="0" fontId="13" fillId="0" borderId="0" xfId="4" applyFont="1" applyAlignment="1">
      <alignment horizontal="center" vertical="center" wrapText="1"/>
    </xf>
    <xf numFmtId="0" fontId="30" fillId="10" borderId="0" xfId="4" applyFont="1" applyFill="1" applyAlignment="1">
      <alignment horizontal="center" vertical="center"/>
    </xf>
    <xf numFmtId="0" fontId="97" fillId="4" borderId="3" xfId="4" applyNumberFormat="1" applyFont="1" applyFill="1" applyBorder="1" applyAlignment="1">
      <alignment horizontal="left" vertical="center" indent="1"/>
    </xf>
    <xf numFmtId="0" fontId="97" fillId="4" borderId="6" xfId="4" applyNumberFormat="1" applyFont="1" applyFill="1" applyBorder="1" applyAlignment="1">
      <alignment horizontal="left" vertical="center" indent="1"/>
    </xf>
    <xf numFmtId="0" fontId="96" fillId="4" borderId="3" xfId="4" applyFont="1" applyFill="1" applyBorder="1" applyAlignment="1">
      <alignment horizontal="right" vertical="center" wrapText="1"/>
    </xf>
    <xf numFmtId="0" fontId="13" fillId="0" borderId="7" xfId="4" applyFont="1" applyBorder="1" applyAlignment="1">
      <alignment horizontal="center" vertical="center" wrapText="1"/>
    </xf>
    <xf numFmtId="0" fontId="24" fillId="5" borderId="0" xfId="0" applyFont="1" applyFill="1" applyAlignment="1">
      <alignment horizontal="left"/>
    </xf>
    <xf numFmtId="0" fontId="24" fillId="4" borderId="0" xfId="0" applyFont="1" applyFill="1" applyAlignment="1">
      <alignment horizontal="left"/>
    </xf>
    <xf numFmtId="0" fontId="52" fillId="4" borderId="0" xfId="0" applyFont="1" applyFill="1" applyAlignment="1">
      <alignment horizontal="left" wrapText="1"/>
    </xf>
    <xf numFmtId="0" fontId="52" fillId="4" borderId="0" xfId="0" applyFont="1" applyFill="1" applyAlignment="1">
      <alignment horizontal="left"/>
    </xf>
  </cellXfs>
  <cellStyles count="7">
    <cellStyle name="Excel Built-in Normal" xfId="1" xr:uid="{00000000-0005-0000-0000-000000000000}"/>
    <cellStyle name="Гиперссылка" xfId="2" builtinId="8"/>
    <cellStyle name="Гиперссылка 2" xfId="5" xr:uid="{00000000-0005-0000-0000-000002000000}"/>
    <cellStyle name="Обычный" xfId="0" builtinId="0"/>
    <cellStyle name="Обычный 2" xfId="4" xr:uid="{00000000-0005-0000-0000-000004000000}"/>
    <cellStyle name="Процентный 2" xfId="6" xr:uid="{00000000-0005-0000-0000-000005000000}"/>
    <cellStyle name="Финансовый" xfId="3" builtinId="3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KORBO!R1C1"/><Relationship Id="rId7" Type="http://schemas.openxmlformats.org/officeDocument/2006/relationships/hyperlink" Target="#'UGEARS 4kids'!R1C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#'&#1053;&#1072;&#1079;&#1072;&#1076; &#1082; &#1080;&#1089;&#1090;&#1086;&#1082;&#1072;&#1084;'!R1C1"/><Relationship Id="rId6" Type="http://schemas.openxmlformats.org/officeDocument/2006/relationships/image" Target="../media/image3.png"/><Relationship Id="rId11" Type="http://schemas.openxmlformats.org/officeDocument/2006/relationships/hyperlink" Target="#RAZOR!R1C1"/><Relationship Id="rId5" Type="http://schemas.openxmlformats.org/officeDocument/2006/relationships/hyperlink" Target="#UGEARS!R1C1"/><Relationship Id="rId10" Type="http://schemas.openxmlformats.org/officeDocument/2006/relationships/image" Target="../media/image5.png"/><Relationship Id="rId4" Type="http://schemas.openxmlformats.org/officeDocument/2006/relationships/image" Target="../media/image2.gif"/><Relationship Id="rId9" Type="http://schemas.openxmlformats.org/officeDocument/2006/relationships/hyperlink" Target="#WIPEOUT!R1C1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2.png"/><Relationship Id="rId21" Type="http://schemas.openxmlformats.org/officeDocument/2006/relationships/image" Target="../media/image27.png"/><Relationship Id="rId42" Type="http://schemas.openxmlformats.org/officeDocument/2006/relationships/image" Target="../media/image48.png"/><Relationship Id="rId47" Type="http://schemas.openxmlformats.org/officeDocument/2006/relationships/image" Target="../media/image53.png"/><Relationship Id="rId63" Type="http://schemas.openxmlformats.org/officeDocument/2006/relationships/image" Target="../media/image67.png"/><Relationship Id="rId68" Type="http://schemas.openxmlformats.org/officeDocument/2006/relationships/hyperlink" Target="#KORBO!R1C1"/><Relationship Id="rId84" Type="http://schemas.openxmlformats.org/officeDocument/2006/relationships/image" Target="../media/image82.jpeg"/><Relationship Id="rId89" Type="http://schemas.openxmlformats.org/officeDocument/2006/relationships/image" Target="../media/image87.jpeg"/><Relationship Id="rId16" Type="http://schemas.openxmlformats.org/officeDocument/2006/relationships/image" Target="../media/image22.png"/><Relationship Id="rId11" Type="http://schemas.openxmlformats.org/officeDocument/2006/relationships/image" Target="../media/image17.png"/><Relationship Id="rId32" Type="http://schemas.openxmlformats.org/officeDocument/2006/relationships/image" Target="../media/image38.jpeg"/><Relationship Id="rId37" Type="http://schemas.openxmlformats.org/officeDocument/2006/relationships/image" Target="../media/image43.png"/><Relationship Id="rId53" Type="http://schemas.openxmlformats.org/officeDocument/2006/relationships/image" Target="../media/image59.png"/><Relationship Id="rId58" Type="http://schemas.openxmlformats.org/officeDocument/2006/relationships/image" Target="../media/image64.png"/><Relationship Id="rId74" Type="http://schemas.openxmlformats.org/officeDocument/2006/relationships/image" Target="../media/image72.png"/><Relationship Id="rId79" Type="http://schemas.openxmlformats.org/officeDocument/2006/relationships/image" Target="../media/image77.jpeg"/><Relationship Id="rId102" Type="http://schemas.openxmlformats.org/officeDocument/2006/relationships/image" Target="../media/image100.png"/><Relationship Id="rId5" Type="http://schemas.openxmlformats.org/officeDocument/2006/relationships/image" Target="../media/image11.png"/><Relationship Id="rId90" Type="http://schemas.openxmlformats.org/officeDocument/2006/relationships/image" Target="../media/image88.png"/><Relationship Id="rId95" Type="http://schemas.openxmlformats.org/officeDocument/2006/relationships/image" Target="../media/image93.png"/><Relationship Id="rId22" Type="http://schemas.openxmlformats.org/officeDocument/2006/relationships/image" Target="../media/image28.jpeg"/><Relationship Id="rId27" Type="http://schemas.openxmlformats.org/officeDocument/2006/relationships/image" Target="../media/image33.png"/><Relationship Id="rId43" Type="http://schemas.openxmlformats.org/officeDocument/2006/relationships/image" Target="../media/image49.png"/><Relationship Id="rId48" Type="http://schemas.openxmlformats.org/officeDocument/2006/relationships/image" Target="../media/image54.png"/><Relationship Id="rId64" Type="http://schemas.openxmlformats.org/officeDocument/2006/relationships/hyperlink" Target="#WIPEOUT!R1C1"/><Relationship Id="rId69" Type="http://schemas.openxmlformats.org/officeDocument/2006/relationships/image" Target="../media/image2.gif"/><Relationship Id="rId80" Type="http://schemas.openxmlformats.org/officeDocument/2006/relationships/image" Target="../media/image78.png"/><Relationship Id="rId85" Type="http://schemas.openxmlformats.org/officeDocument/2006/relationships/image" Target="../media/image83.png"/><Relationship Id="rId12" Type="http://schemas.openxmlformats.org/officeDocument/2006/relationships/image" Target="../media/image18.png"/><Relationship Id="rId17" Type="http://schemas.openxmlformats.org/officeDocument/2006/relationships/image" Target="../media/image23.png"/><Relationship Id="rId33" Type="http://schemas.openxmlformats.org/officeDocument/2006/relationships/image" Target="../media/image39.png"/><Relationship Id="rId38" Type="http://schemas.openxmlformats.org/officeDocument/2006/relationships/image" Target="../media/image44.png"/><Relationship Id="rId59" Type="http://schemas.openxmlformats.org/officeDocument/2006/relationships/hyperlink" Target="http://www.razor-russia.ru/" TargetMode="External"/><Relationship Id="rId103" Type="http://schemas.openxmlformats.org/officeDocument/2006/relationships/image" Target="../media/image101.png"/><Relationship Id="rId20" Type="http://schemas.openxmlformats.org/officeDocument/2006/relationships/image" Target="../media/image26.png"/><Relationship Id="rId41" Type="http://schemas.openxmlformats.org/officeDocument/2006/relationships/image" Target="../media/image47.png"/><Relationship Id="rId54" Type="http://schemas.openxmlformats.org/officeDocument/2006/relationships/image" Target="../media/image60.png"/><Relationship Id="rId62" Type="http://schemas.openxmlformats.org/officeDocument/2006/relationships/image" Target="../media/image66.png"/><Relationship Id="rId70" Type="http://schemas.openxmlformats.org/officeDocument/2006/relationships/hyperlink" Target="#UGEARS!R1C1"/><Relationship Id="rId75" Type="http://schemas.openxmlformats.org/officeDocument/2006/relationships/image" Target="../media/image73.jpeg"/><Relationship Id="rId83" Type="http://schemas.openxmlformats.org/officeDocument/2006/relationships/image" Target="../media/image81.jpeg"/><Relationship Id="rId88" Type="http://schemas.openxmlformats.org/officeDocument/2006/relationships/image" Target="../media/image86.png"/><Relationship Id="rId91" Type="http://schemas.openxmlformats.org/officeDocument/2006/relationships/image" Target="../media/image89.png"/><Relationship Id="rId96" Type="http://schemas.openxmlformats.org/officeDocument/2006/relationships/image" Target="../media/image94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15" Type="http://schemas.openxmlformats.org/officeDocument/2006/relationships/image" Target="../media/image21.png"/><Relationship Id="rId23" Type="http://schemas.openxmlformats.org/officeDocument/2006/relationships/image" Target="../media/image29.jpeg"/><Relationship Id="rId28" Type="http://schemas.openxmlformats.org/officeDocument/2006/relationships/image" Target="../media/image34.png"/><Relationship Id="rId36" Type="http://schemas.openxmlformats.org/officeDocument/2006/relationships/image" Target="../media/image42.png"/><Relationship Id="rId49" Type="http://schemas.openxmlformats.org/officeDocument/2006/relationships/image" Target="../media/image55.jpeg"/><Relationship Id="rId57" Type="http://schemas.openxmlformats.org/officeDocument/2006/relationships/image" Target="../media/image63.png"/><Relationship Id="rId10" Type="http://schemas.openxmlformats.org/officeDocument/2006/relationships/image" Target="../media/image16.png"/><Relationship Id="rId31" Type="http://schemas.openxmlformats.org/officeDocument/2006/relationships/image" Target="../media/image37.png"/><Relationship Id="rId44" Type="http://schemas.openxmlformats.org/officeDocument/2006/relationships/image" Target="../media/image50.jpeg"/><Relationship Id="rId52" Type="http://schemas.openxmlformats.org/officeDocument/2006/relationships/image" Target="../media/image58.png"/><Relationship Id="rId60" Type="http://schemas.openxmlformats.org/officeDocument/2006/relationships/image" Target="../media/image65.png"/><Relationship Id="rId65" Type="http://schemas.openxmlformats.org/officeDocument/2006/relationships/image" Target="../media/image68.png"/><Relationship Id="rId73" Type="http://schemas.openxmlformats.org/officeDocument/2006/relationships/image" Target="../media/image71.png"/><Relationship Id="rId78" Type="http://schemas.openxmlformats.org/officeDocument/2006/relationships/image" Target="../media/image76.png"/><Relationship Id="rId81" Type="http://schemas.openxmlformats.org/officeDocument/2006/relationships/image" Target="../media/image79.png"/><Relationship Id="rId86" Type="http://schemas.openxmlformats.org/officeDocument/2006/relationships/image" Target="../media/image84.jpeg"/><Relationship Id="rId94" Type="http://schemas.openxmlformats.org/officeDocument/2006/relationships/image" Target="../media/image92.png"/><Relationship Id="rId99" Type="http://schemas.openxmlformats.org/officeDocument/2006/relationships/image" Target="../media/image97.png"/><Relationship Id="rId101" Type="http://schemas.openxmlformats.org/officeDocument/2006/relationships/image" Target="../media/image99.png"/><Relationship Id="rId4" Type="http://schemas.openxmlformats.org/officeDocument/2006/relationships/image" Target="../media/image10.png"/><Relationship Id="rId9" Type="http://schemas.openxmlformats.org/officeDocument/2006/relationships/image" Target="../media/image15.png"/><Relationship Id="rId13" Type="http://schemas.openxmlformats.org/officeDocument/2006/relationships/image" Target="../media/image19.png"/><Relationship Id="rId18" Type="http://schemas.openxmlformats.org/officeDocument/2006/relationships/image" Target="../media/image24.png"/><Relationship Id="rId39" Type="http://schemas.openxmlformats.org/officeDocument/2006/relationships/image" Target="../media/image45.png"/><Relationship Id="rId34" Type="http://schemas.openxmlformats.org/officeDocument/2006/relationships/image" Target="../media/image40.png"/><Relationship Id="rId50" Type="http://schemas.openxmlformats.org/officeDocument/2006/relationships/image" Target="../media/image56.png"/><Relationship Id="rId55" Type="http://schemas.openxmlformats.org/officeDocument/2006/relationships/image" Target="../media/image61.png"/><Relationship Id="rId76" Type="http://schemas.openxmlformats.org/officeDocument/2006/relationships/image" Target="../media/image74.jpeg"/><Relationship Id="rId97" Type="http://schemas.openxmlformats.org/officeDocument/2006/relationships/image" Target="../media/image95.jpeg"/><Relationship Id="rId104" Type="http://schemas.openxmlformats.org/officeDocument/2006/relationships/image" Target="../media/image102.png"/><Relationship Id="rId7" Type="http://schemas.openxmlformats.org/officeDocument/2006/relationships/image" Target="../media/image13.png"/><Relationship Id="rId71" Type="http://schemas.openxmlformats.org/officeDocument/2006/relationships/image" Target="../media/image70.png"/><Relationship Id="rId92" Type="http://schemas.openxmlformats.org/officeDocument/2006/relationships/image" Target="../media/image90.png"/><Relationship Id="rId2" Type="http://schemas.openxmlformats.org/officeDocument/2006/relationships/image" Target="../media/image8.png"/><Relationship Id="rId29" Type="http://schemas.openxmlformats.org/officeDocument/2006/relationships/image" Target="../media/image35.jpeg"/><Relationship Id="rId24" Type="http://schemas.openxmlformats.org/officeDocument/2006/relationships/image" Target="../media/image30.png"/><Relationship Id="rId40" Type="http://schemas.openxmlformats.org/officeDocument/2006/relationships/image" Target="../media/image46.png"/><Relationship Id="rId45" Type="http://schemas.openxmlformats.org/officeDocument/2006/relationships/image" Target="../media/image51.jpeg"/><Relationship Id="rId66" Type="http://schemas.openxmlformats.org/officeDocument/2006/relationships/hyperlink" Target="#RAZOR!R1C1"/><Relationship Id="rId87" Type="http://schemas.openxmlformats.org/officeDocument/2006/relationships/image" Target="../media/image85.jpeg"/><Relationship Id="rId61" Type="http://schemas.openxmlformats.org/officeDocument/2006/relationships/hyperlink" Target="#'UGEARS 4kids'!R1C1"/><Relationship Id="rId82" Type="http://schemas.openxmlformats.org/officeDocument/2006/relationships/image" Target="../media/image80.jpeg"/><Relationship Id="rId19" Type="http://schemas.openxmlformats.org/officeDocument/2006/relationships/image" Target="../media/image25.png"/><Relationship Id="rId14" Type="http://schemas.openxmlformats.org/officeDocument/2006/relationships/image" Target="../media/image20.png"/><Relationship Id="rId30" Type="http://schemas.openxmlformats.org/officeDocument/2006/relationships/image" Target="../media/image36.png"/><Relationship Id="rId35" Type="http://schemas.openxmlformats.org/officeDocument/2006/relationships/image" Target="../media/image41.png"/><Relationship Id="rId56" Type="http://schemas.openxmlformats.org/officeDocument/2006/relationships/image" Target="../media/image62.png"/><Relationship Id="rId77" Type="http://schemas.openxmlformats.org/officeDocument/2006/relationships/image" Target="../media/image75.png"/><Relationship Id="rId100" Type="http://schemas.openxmlformats.org/officeDocument/2006/relationships/image" Target="../media/image98.png"/><Relationship Id="rId105" Type="http://schemas.openxmlformats.org/officeDocument/2006/relationships/image" Target="../media/image103.png"/><Relationship Id="rId8" Type="http://schemas.openxmlformats.org/officeDocument/2006/relationships/image" Target="../media/image14.jpeg"/><Relationship Id="rId51" Type="http://schemas.openxmlformats.org/officeDocument/2006/relationships/image" Target="../media/image57.jpeg"/><Relationship Id="rId72" Type="http://schemas.openxmlformats.org/officeDocument/2006/relationships/hyperlink" Target="#'&#1053;&#1072;&#1079;&#1072;&#1076; &#1082; &#1080;&#1089;&#1090;&#1086;&#1082;&#1072;&#1084;'!R1C1"/><Relationship Id="rId93" Type="http://schemas.openxmlformats.org/officeDocument/2006/relationships/image" Target="../media/image91.png"/><Relationship Id="rId98" Type="http://schemas.openxmlformats.org/officeDocument/2006/relationships/image" Target="../media/image96.png"/><Relationship Id="rId3" Type="http://schemas.openxmlformats.org/officeDocument/2006/relationships/image" Target="../media/image9.png"/><Relationship Id="rId25" Type="http://schemas.openxmlformats.org/officeDocument/2006/relationships/image" Target="../media/image31.png"/><Relationship Id="rId46" Type="http://schemas.openxmlformats.org/officeDocument/2006/relationships/image" Target="../media/image52.jpeg"/><Relationship Id="rId67" Type="http://schemas.openxmlformats.org/officeDocument/2006/relationships/image" Target="../media/image69.pn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28.jpeg"/><Relationship Id="rId21" Type="http://schemas.openxmlformats.org/officeDocument/2006/relationships/image" Target="../media/image123.jpeg"/><Relationship Id="rId42" Type="http://schemas.openxmlformats.org/officeDocument/2006/relationships/hyperlink" Target="#RAZOR!R1C1"/><Relationship Id="rId47" Type="http://schemas.openxmlformats.org/officeDocument/2006/relationships/image" Target="../media/image70.png"/><Relationship Id="rId63" Type="http://schemas.openxmlformats.org/officeDocument/2006/relationships/image" Target="../media/image153.jpeg"/><Relationship Id="rId68" Type="http://schemas.openxmlformats.org/officeDocument/2006/relationships/image" Target="../media/image158.jpeg"/><Relationship Id="rId16" Type="http://schemas.openxmlformats.org/officeDocument/2006/relationships/image" Target="../media/image118.jpeg"/><Relationship Id="rId11" Type="http://schemas.openxmlformats.org/officeDocument/2006/relationships/image" Target="../media/image113.jpeg"/><Relationship Id="rId24" Type="http://schemas.openxmlformats.org/officeDocument/2006/relationships/image" Target="../media/image126.jpeg"/><Relationship Id="rId32" Type="http://schemas.openxmlformats.org/officeDocument/2006/relationships/image" Target="../media/image134.jpeg"/><Relationship Id="rId37" Type="http://schemas.openxmlformats.org/officeDocument/2006/relationships/image" Target="../media/image139.jpeg"/><Relationship Id="rId40" Type="http://schemas.openxmlformats.org/officeDocument/2006/relationships/hyperlink" Target="#WIPEOUT!R1C1"/><Relationship Id="rId45" Type="http://schemas.openxmlformats.org/officeDocument/2006/relationships/image" Target="../media/image2.gif"/><Relationship Id="rId53" Type="http://schemas.openxmlformats.org/officeDocument/2006/relationships/image" Target="../media/image143.jpeg"/><Relationship Id="rId58" Type="http://schemas.openxmlformats.org/officeDocument/2006/relationships/image" Target="../media/image148.jpeg"/><Relationship Id="rId66" Type="http://schemas.openxmlformats.org/officeDocument/2006/relationships/image" Target="../media/image156.jpeg"/><Relationship Id="rId74" Type="http://schemas.openxmlformats.org/officeDocument/2006/relationships/image" Target="../media/image164.jpeg"/><Relationship Id="rId79" Type="http://schemas.openxmlformats.org/officeDocument/2006/relationships/image" Target="../media/image169.jpeg"/><Relationship Id="rId5" Type="http://schemas.openxmlformats.org/officeDocument/2006/relationships/image" Target="../media/image107.jpeg"/><Relationship Id="rId61" Type="http://schemas.openxmlformats.org/officeDocument/2006/relationships/image" Target="../media/image151.jpeg"/><Relationship Id="rId19" Type="http://schemas.openxmlformats.org/officeDocument/2006/relationships/image" Target="../media/image121.jpeg"/><Relationship Id="rId14" Type="http://schemas.openxmlformats.org/officeDocument/2006/relationships/image" Target="../media/image116.jpeg"/><Relationship Id="rId22" Type="http://schemas.openxmlformats.org/officeDocument/2006/relationships/image" Target="../media/image124.jpeg"/><Relationship Id="rId27" Type="http://schemas.openxmlformats.org/officeDocument/2006/relationships/image" Target="../media/image129.jpeg"/><Relationship Id="rId30" Type="http://schemas.openxmlformats.org/officeDocument/2006/relationships/image" Target="../media/image132.jpeg"/><Relationship Id="rId35" Type="http://schemas.openxmlformats.org/officeDocument/2006/relationships/image" Target="../media/image137.jpeg"/><Relationship Id="rId43" Type="http://schemas.openxmlformats.org/officeDocument/2006/relationships/image" Target="../media/image69.png"/><Relationship Id="rId48" Type="http://schemas.openxmlformats.org/officeDocument/2006/relationships/hyperlink" Target="#'&#1053;&#1072;&#1079;&#1072;&#1076; &#1082; &#1080;&#1089;&#1090;&#1086;&#1082;&#1072;&#1084;'!R1C1"/><Relationship Id="rId56" Type="http://schemas.openxmlformats.org/officeDocument/2006/relationships/image" Target="../media/image146.jpeg"/><Relationship Id="rId64" Type="http://schemas.openxmlformats.org/officeDocument/2006/relationships/image" Target="../media/image154.jpeg"/><Relationship Id="rId69" Type="http://schemas.openxmlformats.org/officeDocument/2006/relationships/image" Target="../media/image159.jpeg"/><Relationship Id="rId77" Type="http://schemas.openxmlformats.org/officeDocument/2006/relationships/image" Target="../media/image167.jpeg"/><Relationship Id="rId8" Type="http://schemas.openxmlformats.org/officeDocument/2006/relationships/image" Target="../media/image110.jpeg"/><Relationship Id="rId51" Type="http://schemas.openxmlformats.org/officeDocument/2006/relationships/image" Target="../media/image66.png"/><Relationship Id="rId72" Type="http://schemas.openxmlformats.org/officeDocument/2006/relationships/image" Target="../media/image162.jpeg"/><Relationship Id="rId3" Type="http://schemas.openxmlformats.org/officeDocument/2006/relationships/image" Target="../media/image105.jpeg"/><Relationship Id="rId12" Type="http://schemas.openxmlformats.org/officeDocument/2006/relationships/image" Target="../media/image114.jpeg"/><Relationship Id="rId17" Type="http://schemas.openxmlformats.org/officeDocument/2006/relationships/image" Target="../media/image119.jpeg"/><Relationship Id="rId25" Type="http://schemas.openxmlformats.org/officeDocument/2006/relationships/image" Target="../media/image127.jpeg"/><Relationship Id="rId33" Type="http://schemas.openxmlformats.org/officeDocument/2006/relationships/image" Target="../media/image135.jpeg"/><Relationship Id="rId38" Type="http://schemas.openxmlformats.org/officeDocument/2006/relationships/image" Target="../media/image140.jpeg"/><Relationship Id="rId46" Type="http://schemas.openxmlformats.org/officeDocument/2006/relationships/hyperlink" Target="#UGEARS!R1C1"/><Relationship Id="rId59" Type="http://schemas.openxmlformats.org/officeDocument/2006/relationships/image" Target="../media/image149.jpeg"/><Relationship Id="rId67" Type="http://schemas.openxmlformats.org/officeDocument/2006/relationships/image" Target="../media/image157.jpeg"/><Relationship Id="rId20" Type="http://schemas.openxmlformats.org/officeDocument/2006/relationships/image" Target="../media/image122.jpeg"/><Relationship Id="rId41" Type="http://schemas.openxmlformats.org/officeDocument/2006/relationships/image" Target="../media/image68.png"/><Relationship Id="rId54" Type="http://schemas.openxmlformats.org/officeDocument/2006/relationships/image" Target="../media/image144.jpeg"/><Relationship Id="rId62" Type="http://schemas.openxmlformats.org/officeDocument/2006/relationships/image" Target="../media/image152.jpeg"/><Relationship Id="rId70" Type="http://schemas.openxmlformats.org/officeDocument/2006/relationships/image" Target="../media/image160.jpeg"/><Relationship Id="rId75" Type="http://schemas.openxmlformats.org/officeDocument/2006/relationships/image" Target="../media/image165.jpeg"/><Relationship Id="rId1" Type="http://schemas.openxmlformats.org/officeDocument/2006/relationships/hyperlink" Target="http://www.ugears-russia.ru/" TargetMode="External"/><Relationship Id="rId6" Type="http://schemas.openxmlformats.org/officeDocument/2006/relationships/image" Target="../media/image108.jpeg"/><Relationship Id="rId15" Type="http://schemas.openxmlformats.org/officeDocument/2006/relationships/image" Target="../media/image117.jpeg"/><Relationship Id="rId23" Type="http://schemas.openxmlformats.org/officeDocument/2006/relationships/image" Target="../media/image125.jpeg"/><Relationship Id="rId28" Type="http://schemas.openxmlformats.org/officeDocument/2006/relationships/image" Target="../media/image130.jpeg"/><Relationship Id="rId36" Type="http://schemas.openxmlformats.org/officeDocument/2006/relationships/image" Target="../media/image138.jpeg"/><Relationship Id="rId49" Type="http://schemas.openxmlformats.org/officeDocument/2006/relationships/image" Target="../media/image71.png"/><Relationship Id="rId57" Type="http://schemas.openxmlformats.org/officeDocument/2006/relationships/image" Target="../media/image147.jpeg"/><Relationship Id="rId10" Type="http://schemas.openxmlformats.org/officeDocument/2006/relationships/image" Target="../media/image112.jpeg"/><Relationship Id="rId31" Type="http://schemas.openxmlformats.org/officeDocument/2006/relationships/image" Target="../media/image133.jpeg"/><Relationship Id="rId44" Type="http://schemas.openxmlformats.org/officeDocument/2006/relationships/hyperlink" Target="#KORBO!R1C1"/><Relationship Id="rId52" Type="http://schemas.openxmlformats.org/officeDocument/2006/relationships/image" Target="../media/image142.jpeg"/><Relationship Id="rId60" Type="http://schemas.openxmlformats.org/officeDocument/2006/relationships/image" Target="../media/image150.jpeg"/><Relationship Id="rId65" Type="http://schemas.openxmlformats.org/officeDocument/2006/relationships/image" Target="../media/image155.jpeg"/><Relationship Id="rId73" Type="http://schemas.openxmlformats.org/officeDocument/2006/relationships/image" Target="../media/image163.jpeg"/><Relationship Id="rId78" Type="http://schemas.openxmlformats.org/officeDocument/2006/relationships/image" Target="../media/image168.jpeg"/><Relationship Id="rId4" Type="http://schemas.openxmlformats.org/officeDocument/2006/relationships/image" Target="../media/image106.jpeg"/><Relationship Id="rId9" Type="http://schemas.openxmlformats.org/officeDocument/2006/relationships/image" Target="../media/image111.jpeg"/><Relationship Id="rId13" Type="http://schemas.openxmlformats.org/officeDocument/2006/relationships/image" Target="../media/image115.jpeg"/><Relationship Id="rId18" Type="http://schemas.openxmlformats.org/officeDocument/2006/relationships/image" Target="../media/image120.jpeg"/><Relationship Id="rId39" Type="http://schemas.openxmlformats.org/officeDocument/2006/relationships/image" Target="../media/image141.jpeg"/><Relationship Id="rId34" Type="http://schemas.openxmlformats.org/officeDocument/2006/relationships/image" Target="../media/image136.jpeg"/><Relationship Id="rId50" Type="http://schemas.openxmlformats.org/officeDocument/2006/relationships/hyperlink" Target="#'UGEARS 4kids'!R1C1"/><Relationship Id="rId55" Type="http://schemas.openxmlformats.org/officeDocument/2006/relationships/image" Target="../media/image145.jpeg"/><Relationship Id="rId76" Type="http://schemas.openxmlformats.org/officeDocument/2006/relationships/image" Target="../media/image166.jpeg"/><Relationship Id="rId7" Type="http://schemas.openxmlformats.org/officeDocument/2006/relationships/image" Target="../media/image109.jpeg"/><Relationship Id="rId71" Type="http://schemas.openxmlformats.org/officeDocument/2006/relationships/image" Target="../media/image161.jpeg"/><Relationship Id="rId2" Type="http://schemas.openxmlformats.org/officeDocument/2006/relationships/image" Target="../media/image104.png"/><Relationship Id="rId29" Type="http://schemas.openxmlformats.org/officeDocument/2006/relationships/image" Target="../media/image131.jpe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82.jpeg"/><Relationship Id="rId18" Type="http://schemas.openxmlformats.org/officeDocument/2006/relationships/image" Target="../media/image187.png"/><Relationship Id="rId26" Type="http://schemas.openxmlformats.org/officeDocument/2006/relationships/image" Target="../media/image195.png"/><Relationship Id="rId39" Type="http://schemas.openxmlformats.org/officeDocument/2006/relationships/image" Target="../media/image208.jpeg"/><Relationship Id="rId21" Type="http://schemas.openxmlformats.org/officeDocument/2006/relationships/image" Target="../media/image190.jpeg"/><Relationship Id="rId34" Type="http://schemas.openxmlformats.org/officeDocument/2006/relationships/image" Target="../media/image203.png"/><Relationship Id="rId42" Type="http://schemas.openxmlformats.org/officeDocument/2006/relationships/image" Target="../media/image68.png"/><Relationship Id="rId47" Type="http://schemas.openxmlformats.org/officeDocument/2006/relationships/hyperlink" Target="#UGEARS!R1C1"/><Relationship Id="rId50" Type="http://schemas.openxmlformats.org/officeDocument/2006/relationships/image" Target="../media/image71.png"/><Relationship Id="rId7" Type="http://schemas.openxmlformats.org/officeDocument/2006/relationships/image" Target="../media/image176.jpeg"/><Relationship Id="rId2" Type="http://schemas.openxmlformats.org/officeDocument/2006/relationships/image" Target="../media/image171.png"/><Relationship Id="rId16" Type="http://schemas.openxmlformats.org/officeDocument/2006/relationships/image" Target="../media/image185.png"/><Relationship Id="rId29" Type="http://schemas.openxmlformats.org/officeDocument/2006/relationships/image" Target="../media/image198.jpeg"/><Relationship Id="rId11" Type="http://schemas.openxmlformats.org/officeDocument/2006/relationships/image" Target="../media/image180.jpeg"/><Relationship Id="rId24" Type="http://schemas.openxmlformats.org/officeDocument/2006/relationships/image" Target="../media/image193.png"/><Relationship Id="rId32" Type="http://schemas.openxmlformats.org/officeDocument/2006/relationships/image" Target="../media/image201.png"/><Relationship Id="rId37" Type="http://schemas.openxmlformats.org/officeDocument/2006/relationships/image" Target="../media/image206.jpeg"/><Relationship Id="rId40" Type="http://schemas.openxmlformats.org/officeDocument/2006/relationships/image" Target="../media/image209.png"/><Relationship Id="rId45" Type="http://schemas.openxmlformats.org/officeDocument/2006/relationships/hyperlink" Target="#KORBO!R1C1"/><Relationship Id="rId53" Type="http://schemas.openxmlformats.org/officeDocument/2006/relationships/hyperlink" Target="http://ugears-russia.ru/" TargetMode="External"/><Relationship Id="rId5" Type="http://schemas.openxmlformats.org/officeDocument/2006/relationships/image" Target="../media/image174.jpeg"/><Relationship Id="rId10" Type="http://schemas.openxmlformats.org/officeDocument/2006/relationships/image" Target="../media/image179.png"/><Relationship Id="rId19" Type="http://schemas.openxmlformats.org/officeDocument/2006/relationships/image" Target="../media/image188.jpeg"/><Relationship Id="rId31" Type="http://schemas.openxmlformats.org/officeDocument/2006/relationships/image" Target="../media/image200.jpeg"/><Relationship Id="rId44" Type="http://schemas.openxmlformats.org/officeDocument/2006/relationships/image" Target="../media/image69.png"/><Relationship Id="rId52" Type="http://schemas.openxmlformats.org/officeDocument/2006/relationships/image" Target="../media/image66.png"/><Relationship Id="rId4" Type="http://schemas.openxmlformats.org/officeDocument/2006/relationships/image" Target="../media/image173.png"/><Relationship Id="rId9" Type="http://schemas.openxmlformats.org/officeDocument/2006/relationships/image" Target="../media/image178.jpeg"/><Relationship Id="rId14" Type="http://schemas.openxmlformats.org/officeDocument/2006/relationships/image" Target="../media/image183.png"/><Relationship Id="rId22" Type="http://schemas.openxmlformats.org/officeDocument/2006/relationships/image" Target="../media/image191.png"/><Relationship Id="rId27" Type="http://schemas.openxmlformats.org/officeDocument/2006/relationships/image" Target="../media/image196.jpeg"/><Relationship Id="rId30" Type="http://schemas.openxmlformats.org/officeDocument/2006/relationships/image" Target="../media/image199.png"/><Relationship Id="rId35" Type="http://schemas.openxmlformats.org/officeDocument/2006/relationships/image" Target="../media/image204.jpeg"/><Relationship Id="rId43" Type="http://schemas.openxmlformats.org/officeDocument/2006/relationships/hyperlink" Target="#RAZOR!R1C1"/><Relationship Id="rId48" Type="http://schemas.openxmlformats.org/officeDocument/2006/relationships/image" Target="../media/image70.png"/><Relationship Id="rId8" Type="http://schemas.openxmlformats.org/officeDocument/2006/relationships/image" Target="../media/image177.png"/><Relationship Id="rId51" Type="http://schemas.openxmlformats.org/officeDocument/2006/relationships/hyperlink" Target="#'UGEARS 4kids'!R1C1"/><Relationship Id="rId3" Type="http://schemas.openxmlformats.org/officeDocument/2006/relationships/image" Target="../media/image172.jpeg"/><Relationship Id="rId12" Type="http://schemas.openxmlformats.org/officeDocument/2006/relationships/image" Target="../media/image181.png"/><Relationship Id="rId17" Type="http://schemas.openxmlformats.org/officeDocument/2006/relationships/image" Target="../media/image186.jpeg"/><Relationship Id="rId25" Type="http://schemas.openxmlformats.org/officeDocument/2006/relationships/image" Target="../media/image194.jpeg"/><Relationship Id="rId33" Type="http://schemas.openxmlformats.org/officeDocument/2006/relationships/image" Target="../media/image202.jpeg"/><Relationship Id="rId38" Type="http://schemas.openxmlformats.org/officeDocument/2006/relationships/image" Target="../media/image207.png"/><Relationship Id="rId46" Type="http://schemas.openxmlformats.org/officeDocument/2006/relationships/image" Target="../media/image2.gif"/><Relationship Id="rId20" Type="http://schemas.openxmlformats.org/officeDocument/2006/relationships/image" Target="../media/image189.png"/><Relationship Id="rId41" Type="http://schemas.openxmlformats.org/officeDocument/2006/relationships/hyperlink" Target="#WIPEOUT!R1C1"/><Relationship Id="rId54" Type="http://schemas.openxmlformats.org/officeDocument/2006/relationships/image" Target="../media/image210.png"/><Relationship Id="rId1" Type="http://schemas.openxmlformats.org/officeDocument/2006/relationships/image" Target="../media/image170.jpeg"/><Relationship Id="rId6" Type="http://schemas.openxmlformats.org/officeDocument/2006/relationships/image" Target="../media/image175.png"/><Relationship Id="rId15" Type="http://schemas.openxmlformats.org/officeDocument/2006/relationships/image" Target="../media/image184.jpeg"/><Relationship Id="rId23" Type="http://schemas.openxmlformats.org/officeDocument/2006/relationships/image" Target="../media/image192.jpeg"/><Relationship Id="rId28" Type="http://schemas.openxmlformats.org/officeDocument/2006/relationships/image" Target="../media/image197.png"/><Relationship Id="rId36" Type="http://schemas.openxmlformats.org/officeDocument/2006/relationships/image" Target="../media/image205.png"/><Relationship Id="rId49" Type="http://schemas.openxmlformats.org/officeDocument/2006/relationships/hyperlink" Target="#'&#1053;&#1072;&#1079;&#1072;&#1076; &#1082; &#1080;&#1089;&#1090;&#1086;&#1082;&#1072;&#1084;'!R1C1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22.jpeg"/><Relationship Id="rId18" Type="http://schemas.openxmlformats.org/officeDocument/2006/relationships/image" Target="../media/image227.jpeg"/><Relationship Id="rId26" Type="http://schemas.openxmlformats.org/officeDocument/2006/relationships/image" Target="../media/image2.gif"/><Relationship Id="rId3" Type="http://schemas.openxmlformats.org/officeDocument/2006/relationships/image" Target="../media/image212.jpeg"/><Relationship Id="rId21" Type="http://schemas.openxmlformats.org/officeDocument/2006/relationships/hyperlink" Target="#WIPEOUT!R1C1"/><Relationship Id="rId34" Type="http://schemas.openxmlformats.org/officeDocument/2006/relationships/image" Target="../media/image231.jpeg"/><Relationship Id="rId7" Type="http://schemas.openxmlformats.org/officeDocument/2006/relationships/image" Target="../media/image216.jpeg"/><Relationship Id="rId12" Type="http://schemas.openxmlformats.org/officeDocument/2006/relationships/image" Target="../media/image221.jpeg"/><Relationship Id="rId17" Type="http://schemas.openxmlformats.org/officeDocument/2006/relationships/image" Target="../media/image226.jpeg"/><Relationship Id="rId25" Type="http://schemas.openxmlformats.org/officeDocument/2006/relationships/hyperlink" Target="#KORBO!R1C1"/><Relationship Id="rId33" Type="http://schemas.openxmlformats.org/officeDocument/2006/relationships/image" Target="../media/image230.jpeg"/><Relationship Id="rId2" Type="http://schemas.openxmlformats.org/officeDocument/2006/relationships/image" Target="../media/image211.png"/><Relationship Id="rId16" Type="http://schemas.openxmlformats.org/officeDocument/2006/relationships/image" Target="../media/image225.jpeg"/><Relationship Id="rId20" Type="http://schemas.openxmlformats.org/officeDocument/2006/relationships/image" Target="../media/image229.jpeg"/><Relationship Id="rId29" Type="http://schemas.openxmlformats.org/officeDocument/2006/relationships/hyperlink" Target="#'&#1053;&#1072;&#1079;&#1072;&#1076; &#1082; &#1080;&#1089;&#1090;&#1086;&#1082;&#1072;&#1084;'!R1C1"/><Relationship Id="rId1" Type="http://schemas.openxmlformats.org/officeDocument/2006/relationships/hyperlink" Target="http://wipeout-russia.ru/" TargetMode="External"/><Relationship Id="rId6" Type="http://schemas.openxmlformats.org/officeDocument/2006/relationships/image" Target="../media/image215.jpeg"/><Relationship Id="rId11" Type="http://schemas.openxmlformats.org/officeDocument/2006/relationships/image" Target="../media/image220.jpeg"/><Relationship Id="rId24" Type="http://schemas.openxmlformats.org/officeDocument/2006/relationships/image" Target="../media/image69.png"/><Relationship Id="rId32" Type="http://schemas.openxmlformats.org/officeDocument/2006/relationships/image" Target="../media/image66.png"/><Relationship Id="rId5" Type="http://schemas.openxmlformats.org/officeDocument/2006/relationships/image" Target="../media/image214.jpeg"/><Relationship Id="rId15" Type="http://schemas.openxmlformats.org/officeDocument/2006/relationships/image" Target="../media/image224.jpeg"/><Relationship Id="rId23" Type="http://schemas.openxmlformats.org/officeDocument/2006/relationships/hyperlink" Target="#RAZOR!R1C1"/><Relationship Id="rId28" Type="http://schemas.openxmlformats.org/officeDocument/2006/relationships/image" Target="../media/image70.png"/><Relationship Id="rId10" Type="http://schemas.openxmlformats.org/officeDocument/2006/relationships/image" Target="../media/image219.jpeg"/><Relationship Id="rId19" Type="http://schemas.openxmlformats.org/officeDocument/2006/relationships/image" Target="../media/image228.jpeg"/><Relationship Id="rId31" Type="http://schemas.openxmlformats.org/officeDocument/2006/relationships/hyperlink" Target="#'UGEARS 4kids'!R1C1"/><Relationship Id="rId4" Type="http://schemas.openxmlformats.org/officeDocument/2006/relationships/image" Target="../media/image213.jpeg"/><Relationship Id="rId9" Type="http://schemas.openxmlformats.org/officeDocument/2006/relationships/image" Target="../media/image218.jpeg"/><Relationship Id="rId14" Type="http://schemas.openxmlformats.org/officeDocument/2006/relationships/image" Target="../media/image223.jpeg"/><Relationship Id="rId22" Type="http://schemas.openxmlformats.org/officeDocument/2006/relationships/image" Target="../media/image68.png"/><Relationship Id="rId27" Type="http://schemas.openxmlformats.org/officeDocument/2006/relationships/hyperlink" Target="#UGEARS!R1C1"/><Relationship Id="rId30" Type="http://schemas.openxmlformats.org/officeDocument/2006/relationships/image" Target="../media/image71.png"/><Relationship Id="rId8" Type="http://schemas.openxmlformats.org/officeDocument/2006/relationships/image" Target="../media/image217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7.jpeg"/><Relationship Id="rId13" Type="http://schemas.openxmlformats.org/officeDocument/2006/relationships/image" Target="../media/image68.png"/><Relationship Id="rId18" Type="http://schemas.openxmlformats.org/officeDocument/2006/relationships/image" Target="../media/image70.png"/><Relationship Id="rId3" Type="http://schemas.openxmlformats.org/officeDocument/2006/relationships/image" Target="../media/image232.jpeg"/><Relationship Id="rId21" Type="http://schemas.openxmlformats.org/officeDocument/2006/relationships/hyperlink" Target="#'UGEARS 4kids'!R1C1"/><Relationship Id="rId7" Type="http://schemas.openxmlformats.org/officeDocument/2006/relationships/image" Target="../media/image236.jpeg"/><Relationship Id="rId12" Type="http://schemas.openxmlformats.org/officeDocument/2006/relationships/hyperlink" Target="#WIPEOUT!R1C1"/><Relationship Id="rId17" Type="http://schemas.openxmlformats.org/officeDocument/2006/relationships/hyperlink" Target="#UGEARS!R1C1"/><Relationship Id="rId2" Type="http://schemas.openxmlformats.org/officeDocument/2006/relationships/image" Target="../media/image2.gif"/><Relationship Id="rId16" Type="http://schemas.openxmlformats.org/officeDocument/2006/relationships/hyperlink" Target="#KORBO!R1C1"/><Relationship Id="rId20" Type="http://schemas.openxmlformats.org/officeDocument/2006/relationships/image" Target="../media/image71.png"/><Relationship Id="rId1" Type="http://schemas.openxmlformats.org/officeDocument/2006/relationships/hyperlink" Target="https://korbo-russia.ru/" TargetMode="External"/><Relationship Id="rId6" Type="http://schemas.openxmlformats.org/officeDocument/2006/relationships/image" Target="../media/image235.jpeg"/><Relationship Id="rId11" Type="http://schemas.openxmlformats.org/officeDocument/2006/relationships/image" Target="../media/image240.jpeg"/><Relationship Id="rId5" Type="http://schemas.openxmlformats.org/officeDocument/2006/relationships/image" Target="../media/image234.jpeg"/><Relationship Id="rId15" Type="http://schemas.openxmlformats.org/officeDocument/2006/relationships/image" Target="../media/image69.png"/><Relationship Id="rId10" Type="http://schemas.openxmlformats.org/officeDocument/2006/relationships/image" Target="../media/image239.jpeg"/><Relationship Id="rId19" Type="http://schemas.openxmlformats.org/officeDocument/2006/relationships/hyperlink" Target="#'&#1053;&#1072;&#1079;&#1072;&#1076; &#1082; &#1080;&#1089;&#1090;&#1086;&#1082;&#1072;&#1084;'!R1C1"/><Relationship Id="rId4" Type="http://schemas.openxmlformats.org/officeDocument/2006/relationships/image" Target="../media/image233.jpeg"/><Relationship Id="rId9" Type="http://schemas.openxmlformats.org/officeDocument/2006/relationships/image" Target="../media/image238.jpeg"/><Relationship Id="rId14" Type="http://schemas.openxmlformats.org/officeDocument/2006/relationships/hyperlink" Target="#RAZOR!R1C1"/><Relationship Id="rId22" Type="http://schemas.openxmlformats.org/officeDocument/2006/relationships/image" Target="../media/image66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52.png"/><Relationship Id="rId18" Type="http://schemas.openxmlformats.org/officeDocument/2006/relationships/hyperlink" Target="#KORBO!R1C1"/><Relationship Id="rId26" Type="http://schemas.openxmlformats.org/officeDocument/2006/relationships/image" Target="../media/image253.jpeg"/><Relationship Id="rId3" Type="http://schemas.openxmlformats.org/officeDocument/2006/relationships/image" Target="../media/image243.jpeg"/><Relationship Id="rId21" Type="http://schemas.openxmlformats.org/officeDocument/2006/relationships/image" Target="../media/image70.png"/><Relationship Id="rId7" Type="http://schemas.openxmlformats.org/officeDocument/2006/relationships/image" Target="../media/image247.jpeg"/><Relationship Id="rId12" Type="http://schemas.openxmlformats.org/officeDocument/2006/relationships/image" Target="../media/image251.png"/><Relationship Id="rId17" Type="http://schemas.openxmlformats.org/officeDocument/2006/relationships/image" Target="../media/image69.png"/><Relationship Id="rId25" Type="http://schemas.openxmlformats.org/officeDocument/2006/relationships/image" Target="../media/image66.png"/><Relationship Id="rId33" Type="http://schemas.openxmlformats.org/officeDocument/2006/relationships/image" Target="../media/image260.jpeg"/><Relationship Id="rId2" Type="http://schemas.openxmlformats.org/officeDocument/2006/relationships/image" Target="../media/image242.jpeg"/><Relationship Id="rId16" Type="http://schemas.openxmlformats.org/officeDocument/2006/relationships/hyperlink" Target="#RAZOR!R1C1"/><Relationship Id="rId20" Type="http://schemas.openxmlformats.org/officeDocument/2006/relationships/hyperlink" Target="#UGEARS!R1C1"/><Relationship Id="rId29" Type="http://schemas.openxmlformats.org/officeDocument/2006/relationships/image" Target="../media/image256.jpeg"/><Relationship Id="rId1" Type="http://schemas.openxmlformats.org/officeDocument/2006/relationships/image" Target="../media/image241.jpeg"/><Relationship Id="rId6" Type="http://schemas.openxmlformats.org/officeDocument/2006/relationships/image" Target="../media/image246.jpeg"/><Relationship Id="rId11" Type="http://schemas.openxmlformats.org/officeDocument/2006/relationships/hyperlink" Target="http://efunny.ru/" TargetMode="External"/><Relationship Id="rId24" Type="http://schemas.openxmlformats.org/officeDocument/2006/relationships/hyperlink" Target="#'UGEARS 4kids'!R1C1"/><Relationship Id="rId32" Type="http://schemas.openxmlformats.org/officeDocument/2006/relationships/image" Target="../media/image259.jpeg"/><Relationship Id="rId5" Type="http://schemas.openxmlformats.org/officeDocument/2006/relationships/image" Target="../media/image245.jpeg"/><Relationship Id="rId15" Type="http://schemas.openxmlformats.org/officeDocument/2006/relationships/image" Target="../media/image68.png"/><Relationship Id="rId23" Type="http://schemas.openxmlformats.org/officeDocument/2006/relationships/image" Target="../media/image71.png"/><Relationship Id="rId28" Type="http://schemas.openxmlformats.org/officeDocument/2006/relationships/image" Target="../media/image255.jpeg"/><Relationship Id="rId10" Type="http://schemas.openxmlformats.org/officeDocument/2006/relationships/image" Target="../media/image250.png"/><Relationship Id="rId19" Type="http://schemas.openxmlformats.org/officeDocument/2006/relationships/image" Target="../media/image2.gif"/><Relationship Id="rId31" Type="http://schemas.openxmlformats.org/officeDocument/2006/relationships/image" Target="../media/image258.jpeg"/><Relationship Id="rId4" Type="http://schemas.openxmlformats.org/officeDocument/2006/relationships/image" Target="../media/image244.jpeg"/><Relationship Id="rId9" Type="http://schemas.openxmlformats.org/officeDocument/2006/relationships/image" Target="../media/image249.jpeg"/><Relationship Id="rId14" Type="http://schemas.openxmlformats.org/officeDocument/2006/relationships/hyperlink" Target="#WIPEOUT!R1C1"/><Relationship Id="rId22" Type="http://schemas.openxmlformats.org/officeDocument/2006/relationships/hyperlink" Target="#'&#1053;&#1072;&#1079;&#1072;&#1076; &#1082; &#1080;&#1089;&#1090;&#1086;&#1082;&#1072;&#1084;'!R1C1"/><Relationship Id="rId27" Type="http://schemas.openxmlformats.org/officeDocument/2006/relationships/image" Target="../media/image254.jpeg"/><Relationship Id="rId30" Type="http://schemas.openxmlformats.org/officeDocument/2006/relationships/image" Target="../media/image257.jpeg"/><Relationship Id="rId8" Type="http://schemas.openxmlformats.org/officeDocument/2006/relationships/image" Target="../media/image248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png"/><Relationship Id="rId3" Type="http://schemas.openxmlformats.org/officeDocument/2006/relationships/hyperlink" Target="#RAZOR!R1C1"/><Relationship Id="rId7" Type="http://schemas.openxmlformats.org/officeDocument/2006/relationships/hyperlink" Target="#UGEARS!R1C1"/><Relationship Id="rId12" Type="http://schemas.openxmlformats.org/officeDocument/2006/relationships/image" Target="../media/image66.png"/><Relationship Id="rId2" Type="http://schemas.openxmlformats.org/officeDocument/2006/relationships/image" Target="../media/image68.png"/><Relationship Id="rId1" Type="http://schemas.openxmlformats.org/officeDocument/2006/relationships/hyperlink" Target="#WIPEOUT!R1C1"/><Relationship Id="rId6" Type="http://schemas.openxmlformats.org/officeDocument/2006/relationships/image" Target="../media/image2.gif"/><Relationship Id="rId11" Type="http://schemas.openxmlformats.org/officeDocument/2006/relationships/hyperlink" Target="#'UGEARS 4kids'!R1C1"/><Relationship Id="rId5" Type="http://schemas.openxmlformats.org/officeDocument/2006/relationships/hyperlink" Target="#KORBO!R1C1"/><Relationship Id="rId10" Type="http://schemas.openxmlformats.org/officeDocument/2006/relationships/image" Target="../media/image71.png"/><Relationship Id="rId4" Type="http://schemas.openxmlformats.org/officeDocument/2006/relationships/image" Target="../media/image69.png"/><Relationship Id="rId9" Type="http://schemas.openxmlformats.org/officeDocument/2006/relationships/hyperlink" Target="#'&#1053;&#1072;&#1079;&#1072;&#1076; &#1082; &#1080;&#1089;&#1090;&#1086;&#1082;&#1072;&#1084;'!R1C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380999</xdr:colOff>
      <xdr:row>14</xdr:row>
      <xdr:rowOff>314325</xdr:rowOff>
    </xdr:from>
    <xdr:to>
      <xdr:col>3</xdr:col>
      <xdr:colOff>2343423</xdr:colOff>
      <xdr:row>16</xdr:row>
      <xdr:rowOff>876458</xdr:rowOff>
    </xdr:to>
    <xdr:pic>
      <xdr:nvPicPr>
        <xdr:cNvPr id="7" name="Рисунок 6">
          <a:hlinkClick xmlns:r="http://schemas.openxmlformats.org/officeDocument/2006/relationships" r:id="rId1" tooltip="Назад к истокам. Необычные товары для творчества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3428999" y="5162550"/>
          <a:ext cx="1962424" cy="1133633"/>
        </a:xfrm>
        <a:prstGeom prst="rect">
          <a:avLst/>
        </a:prstGeom>
      </xdr:spPr>
    </xdr:pic>
    <xdr:clientData/>
  </xdr:twoCellAnchor>
  <xdr:twoCellAnchor>
    <xdr:from>
      <xdr:col>1</xdr:col>
      <xdr:colOff>42325</xdr:colOff>
      <xdr:row>15</xdr:row>
      <xdr:rowOff>104775</xdr:rowOff>
    </xdr:from>
    <xdr:to>
      <xdr:col>1</xdr:col>
      <xdr:colOff>2619195</xdr:colOff>
      <xdr:row>16</xdr:row>
      <xdr:rowOff>857250</xdr:rowOff>
    </xdr:to>
    <xdr:pic>
      <xdr:nvPicPr>
        <xdr:cNvPr id="5" name="Рисунок 4">
          <a:hlinkClick xmlns:r="http://schemas.openxmlformats.org/officeDocument/2006/relationships" r:id="rId3" tooltip="Пластиковый механический конструктор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25" y="5334000"/>
          <a:ext cx="2576870" cy="942975"/>
        </a:xfrm>
        <a:prstGeom prst="rect">
          <a:avLst/>
        </a:prstGeom>
      </xdr:spPr>
    </xdr:pic>
    <xdr:clientData/>
  </xdr:twoCellAnchor>
  <xdr:twoCellAnchor>
    <xdr:from>
      <xdr:col>1</xdr:col>
      <xdr:colOff>403224</xdr:colOff>
      <xdr:row>7</xdr:row>
      <xdr:rowOff>66676</xdr:rowOff>
    </xdr:from>
    <xdr:to>
      <xdr:col>1</xdr:col>
      <xdr:colOff>2308490</xdr:colOff>
      <xdr:row>10</xdr:row>
      <xdr:rowOff>371690</xdr:rowOff>
    </xdr:to>
    <xdr:pic>
      <xdr:nvPicPr>
        <xdr:cNvPr id="3" name="Рисунок 2">
          <a:hlinkClick xmlns:r="http://schemas.openxmlformats.org/officeDocument/2006/relationships" r:id="rId5" tooltip="Деревянные механические 3D-конструкторы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593724" y="2571751"/>
          <a:ext cx="1905266" cy="1533739"/>
        </a:xfrm>
        <a:prstGeom prst="rect">
          <a:avLst/>
        </a:prstGeom>
      </xdr:spPr>
    </xdr:pic>
    <xdr:clientData/>
  </xdr:twoCellAnchor>
  <xdr:twoCellAnchor>
    <xdr:from>
      <xdr:col>3</xdr:col>
      <xdr:colOff>476300</xdr:colOff>
      <xdr:row>7</xdr:row>
      <xdr:rowOff>48685</xdr:rowOff>
    </xdr:from>
    <xdr:to>
      <xdr:col>3</xdr:col>
      <xdr:colOff>2286303</xdr:colOff>
      <xdr:row>10</xdr:row>
      <xdr:rowOff>325120</xdr:rowOff>
    </xdr:to>
    <xdr:pic>
      <xdr:nvPicPr>
        <xdr:cNvPr id="4" name="Рисунок 3">
          <a:hlinkClick xmlns:r="http://schemas.openxmlformats.org/officeDocument/2006/relationships" r:id="rId7" tooltip="Деревянные механические пазлы-разукрашки для детей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3524300" y="2553760"/>
          <a:ext cx="1810003" cy="1505160"/>
        </a:xfrm>
        <a:prstGeom prst="rect">
          <a:avLst/>
        </a:prstGeom>
      </xdr:spPr>
    </xdr:pic>
    <xdr:clientData/>
  </xdr:twoCellAnchor>
  <xdr:twoCellAnchor>
    <xdr:from>
      <xdr:col>3</xdr:col>
      <xdr:colOff>477309</xdr:colOff>
      <xdr:row>1</xdr:row>
      <xdr:rowOff>338669</xdr:rowOff>
    </xdr:from>
    <xdr:to>
      <xdr:col>3</xdr:col>
      <xdr:colOff>2317751</xdr:colOff>
      <xdr:row>2</xdr:row>
      <xdr:rowOff>860455</xdr:rowOff>
    </xdr:to>
    <xdr:pic>
      <xdr:nvPicPr>
        <xdr:cNvPr id="6" name="Рисунок 5">
          <a:hlinkClick xmlns:r="http://schemas.openxmlformats.org/officeDocument/2006/relationships" r:id="rId9" tooltip="Защитное снаряжение №1 в США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25309" y="529169"/>
          <a:ext cx="1840442" cy="902786"/>
        </a:xfrm>
        <a:prstGeom prst="rect">
          <a:avLst/>
        </a:prstGeom>
      </xdr:spPr>
    </xdr:pic>
    <xdr:clientData/>
  </xdr:twoCellAnchor>
  <xdr:twoCellAnchor>
    <xdr:from>
      <xdr:col>1</xdr:col>
      <xdr:colOff>94191</xdr:colOff>
      <xdr:row>2</xdr:row>
      <xdr:rowOff>151341</xdr:rowOff>
    </xdr:from>
    <xdr:to>
      <xdr:col>1</xdr:col>
      <xdr:colOff>2580216</xdr:colOff>
      <xdr:row>2</xdr:row>
      <xdr:rowOff>729342</xdr:rowOff>
    </xdr:to>
    <xdr:pic>
      <xdr:nvPicPr>
        <xdr:cNvPr id="2" name="Рисунок 1">
          <a:hlinkClick xmlns:r="http://schemas.openxmlformats.org/officeDocument/2006/relationships" r:id="rId11" tooltip="Самокаты и электросамокаты №1 в Мире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691" y="722841"/>
          <a:ext cx="2486025" cy="5780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35832</xdr:colOff>
      <xdr:row>51</xdr:row>
      <xdr:rowOff>361292</xdr:rowOff>
    </xdr:from>
    <xdr:to>
      <xdr:col>5</xdr:col>
      <xdr:colOff>964685</xdr:colOff>
      <xdr:row>51</xdr:row>
      <xdr:rowOff>816430</xdr:rowOff>
    </xdr:to>
    <xdr:pic>
      <xdr:nvPicPr>
        <xdr:cNvPr id="41978" name="Изображение 3">
          <a:extLst>
            <a:ext uri="{FF2B5EF4-FFF2-40B4-BE49-F238E27FC236}">
              <a16:creationId xmlns:a16="http://schemas.microsoft.com/office/drawing/2014/main" id="{00000000-0008-0000-0100-0000FAA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655582" y="40475149"/>
          <a:ext cx="928853" cy="4551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26760</xdr:colOff>
      <xdr:row>50</xdr:row>
      <xdr:rowOff>338515</xdr:rowOff>
    </xdr:from>
    <xdr:to>
      <xdr:col>5</xdr:col>
      <xdr:colOff>918787</xdr:colOff>
      <xdr:row>50</xdr:row>
      <xdr:rowOff>775608</xdr:rowOff>
    </xdr:to>
    <xdr:pic>
      <xdr:nvPicPr>
        <xdr:cNvPr id="41979" name="Изображение 4">
          <a:extLst>
            <a:ext uri="{FF2B5EF4-FFF2-40B4-BE49-F238E27FC236}">
              <a16:creationId xmlns:a16="http://schemas.microsoft.com/office/drawing/2014/main" id="{00000000-0008-0000-0100-0000FBA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646510" y="39336586"/>
          <a:ext cx="892027" cy="4370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47625</xdr:colOff>
      <xdr:row>52</xdr:row>
      <xdr:rowOff>337119</xdr:rowOff>
    </xdr:from>
    <xdr:to>
      <xdr:col>6</xdr:col>
      <xdr:colOff>13607</xdr:colOff>
      <xdr:row>52</xdr:row>
      <xdr:rowOff>793843</xdr:rowOff>
    </xdr:to>
    <xdr:pic>
      <xdr:nvPicPr>
        <xdr:cNvPr id="41980" name="Изображение 5">
          <a:extLst>
            <a:ext uri="{FF2B5EF4-FFF2-40B4-BE49-F238E27FC236}">
              <a16:creationId xmlns:a16="http://schemas.microsoft.com/office/drawing/2014/main" id="{00000000-0008-0000-0100-0000FCA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667375" y="41566762"/>
          <a:ext cx="932089" cy="45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9168</xdr:colOff>
      <xdr:row>48</xdr:row>
      <xdr:rowOff>336254</xdr:rowOff>
    </xdr:from>
    <xdr:to>
      <xdr:col>6</xdr:col>
      <xdr:colOff>1</xdr:colOff>
      <xdr:row>48</xdr:row>
      <xdr:rowOff>830035</xdr:rowOff>
    </xdr:to>
    <xdr:pic>
      <xdr:nvPicPr>
        <xdr:cNvPr id="41983" name="Изображение 30702">
          <a:extLst>
            <a:ext uri="{FF2B5EF4-FFF2-40B4-BE49-F238E27FC236}">
              <a16:creationId xmlns:a16="http://schemas.microsoft.com/office/drawing/2014/main" id="{00000000-0008-0000-0100-0000FFA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628918" y="37102754"/>
          <a:ext cx="956940" cy="493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1023276</xdr:colOff>
      <xdr:row>47</xdr:row>
      <xdr:rowOff>340326</xdr:rowOff>
    </xdr:from>
    <xdr:to>
      <xdr:col>6</xdr:col>
      <xdr:colOff>4151</xdr:colOff>
      <xdr:row>47</xdr:row>
      <xdr:rowOff>843643</xdr:rowOff>
    </xdr:to>
    <xdr:pic>
      <xdr:nvPicPr>
        <xdr:cNvPr id="41984" name="Изображение 30703">
          <a:extLst>
            <a:ext uri="{FF2B5EF4-FFF2-40B4-BE49-F238E27FC236}">
              <a16:creationId xmlns:a16="http://schemas.microsoft.com/office/drawing/2014/main" id="{00000000-0008-0000-0100-000000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608883" y="35991040"/>
          <a:ext cx="981125" cy="503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24492</xdr:colOff>
      <xdr:row>49</xdr:row>
      <xdr:rowOff>340179</xdr:rowOff>
    </xdr:from>
    <xdr:to>
      <xdr:col>6</xdr:col>
      <xdr:colOff>12525</xdr:colOff>
      <xdr:row>49</xdr:row>
      <xdr:rowOff>834424</xdr:rowOff>
    </xdr:to>
    <xdr:pic>
      <xdr:nvPicPr>
        <xdr:cNvPr id="41985" name="Изображение 30704">
          <a:extLst>
            <a:ext uri="{FF2B5EF4-FFF2-40B4-BE49-F238E27FC236}">
              <a16:creationId xmlns:a16="http://schemas.microsoft.com/office/drawing/2014/main" id="{00000000-0008-0000-0100-000001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644242" y="38222465"/>
          <a:ext cx="954140" cy="494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85648</xdr:colOff>
      <xdr:row>99</xdr:row>
      <xdr:rowOff>69398</xdr:rowOff>
    </xdr:from>
    <xdr:to>
      <xdr:col>5</xdr:col>
      <xdr:colOff>911679</xdr:colOff>
      <xdr:row>99</xdr:row>
      <xdr:rowOff>1090450</xdr:rowOff>
    </xdr:to>
    <xdr:pic>
      <xdr:nvPicPr>
        <xdr:cNvPr id="41991" name="Изображение 1">
          <a:extLst>
            <a:ext uri="{FF2B5EF4-FFF2-40B4-BE49-F238E27FC236}">
              <a16:creationId xmlns:a16="http://schemas.microsoft.com/office/drawing/2014/main" id="{00000000-0008-0000-0100-000007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705398" y="88611077"/>
          <a:ext cx="826031" cy="10210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68035</xdr:colOff>
      <xdr:row>41</xdr:row>
      <xdr:rowOff>353787</xdr:rowOff>
    </xdr:from>
    <xdr:to>
      <xdr:col>5</xdr:col>
      <xdr:colOff>928712</xdr:colOff>
      <xdr:row>41</xdr:row>
      <xdr:rowOff>843644</xdr:rowOff>
    </xdr:to>
    <xdr:pic>
      <xdr:nvPicPr>
        <xdr:cNvPr id="41992" name="Изображение 1">
          <a:extLst>
            <a:ext uri="{FF2B5EF4-FFF2-40B4-BE49-F238E27FC236}">
              <a16:creationId xmlns:a16="http://schemas.microsoft.com/office/drawing/2014/main" id="{00000000-0008-0000-0100-000008A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687785" y="30112608"/>
          <a:ext cx="860677" cy="4898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9830</xdr:colOff>
      <xdr:row>36</xdr:row>
      <xdr:rowOff>176893</xdr:rowOff>
    </xdr:from>
    <xdr:to>
      <xdr:col>5</xdr:col>
      <xdr:colOff>950572</xdr:colOff>
      <xdr:row>36</xdr:row>
      <xdr:rowOff>938894</xdr:rowOff>
    </xdr:to>
    <xdr:pic>
      <xdr:nvPicPr>
        <xdr:cNvPr id="41995" name="Изображение 2">
          <a:extLst>
            <a:ext uri="{FF2B5EF4-FFF2-40B4-BE49-F238E27FC236}">
              <a16:creationId xmlns:a16="http://schemas.microsoft.com/office/drawing/2014/main" id="{00000000-0008-0000-0100-00000B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629580" y="26275393"/>
          <a:ext cx="940742" cy="762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108613</xdr:colOff>
      <xdr:row>17</xdr:row>
      <xdr:rowOff>34893</xdr:rowOff>
    </xdr:from>
    <xdr:to>
      <xdr:col>5</xdr:col>
      <xdr:colOff>857251</xdr:colOff>
      <xdr:row>18</xdr:row>
      <xdr:rowOff>13607</xdr:rowOff>
    </xdr:to>
    <xdr:pic>
      <xdr:nvPicPr>
        <xdr:cNvPr id="41996" name="Изображение 3">
          <a:extLst>
            <a:ext uri="{FF2B5EF4-FFF2-40B4-BE49-F238E27FC236}">
              <a16:creationId xmlns:a16="http://schemas.microsoft.com/office/drawing/2014/main" id="{00000000-0008-0000-0100-00000C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728363" y="11818679"/>
          <a:ext cx="748638" cy="1094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68036</xdr:colOff>
      <xdr:row>39</xdr:row>
      <xdr:rowOff>217714</xdr:rowOff>
    </xdr:from>
    <xdr:to>
      <xdr:col>5</xdr:col>
      <xdr:colOff>931551</xdr:colOff>
      <xdr:row>39</xdr:row>
      <xdr:rowOff>938892</xdr:rowOff>
    </xdr:to>
    <xdr:pic>
      <xdr:nvPicPr>
        <xdr:cNvPr id="41997" name="Изображение 6">
          <a:extLst>
            <a:ext uri="{FF2B5EF4-FFF2-40B4-BE49-F238E27FC236}">
              <a16:creationId xmlns:a16="http://schemas.microsoft.com/office/drawing/2014/main" id="{00000000-0008-0000-0100-00000DA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687786" y="27744964"/>
          <a:ext cx="863515" cy="721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108859</xdr:colOff>
      <xdr:row>93</xdr:row>
      <xdr:rowOff>38371</xdr:rowOff>
    </xdr:from>
    <xdr:to>
      <xdr:col>5</xdr:col>
      <xdr:colOff>898070</xdr:colOff>
      <xdr:row>93</xdr:row>
      <xdr:rowOff>1098774</xdr:rowOff>
    </xdr:to>
    <xdr:pic>
      <xdr:nvPicPr>
        <xdr:cNvPr id="42000" name="Изображение 10">
          <a:extLst>
            <a:ext uri="{FF2B5EF4-FFF2-40B4-BE49-F238E27FC236}">
              <a16:creationId xmlns:a16="http://schemas.microsoft.com/office/drawing/2014/main" id="{00000000-0008-0000-0100-000010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728609" y="86035514"/>
          <a:ext cx="789211" cy="10604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126546</xdr:colOff>
      <xdr:row>18</xdr:row>
      <xdr:rowOff>26839</xdr:rowOff>
    </xdr:from>
    <xdr:to>
      <xdr:col>5</xdr:col>
      <xdr:colOff>866573</xdr:colOff>
      <xdr:row>18</xdr:row>
      <xdr:rowOff>1088571</xdr:rowOff>
    </xdr:to>
    <xdr:pic>
      <xdr:nvPicPr>
        <xdr:cNvPr id="42008" name="Изображение 21">
          <a:extLst>
            <a:ext uri="{FF2B5EF4-FFF2-40B4-BE49-F238E27FC236}">
              <a16:creationId xmlns:a16="http://schemas.microsoft.com/office/drawing/2014/main" id="{00000000-0008-0000-0100-000018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746296" y="11797018"/>
          <a:ext cx="740027" cy="10617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122361</xdr:colOff>
      <xdr:row>68</xdr:row>
      <xdr:rowOff>23585</xdr:rowOff>
    </xdr:from>
    <xdr:to>
      <xdr:col>5</xdr:col>
      <xdr:colOff>838547</xdr:colOff>
      <xdr:row>68</xdr:row>
      <xdr:rowOff>1102179</xdr:rowOff>
    </xdr:to>
    <xdr:pic>
      <xdr:nvPicPr>
        <xdr:cNvPr id="42009" name="Изображение 1">
          <a:extLst>
            <a:ext uri="{FF2B5EF4-FFF2-40B4-BE49-F238E27FC236}">
              <a16:creationId xmlns:a16="http://schemas.microsoft.com/office/drawing/2014/main" id="{00000000-0008-0000-0100-000019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742111" y="55268585"/>
          <a:ext cx="716186" cy="10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166332</xdr:colOff>
      <xdr:row>69</xdr:row>
      <xdr:rowOff>40823</xdr:rowOff>
    </xdr:from>
    <xdr:to>
      <xdr:col>5</xdr:col>
      <xdr:colOff>816428</xdr:colOff>
      <xdr:row>69</xdr:row>
      <xdr:rowOff>1090668</xdr:rowOff>
    </xdr:to>
    <xdr:pic>
      <xdr:nvPicPr>
        <xdr:cNvPr id="42010" name="Изображение 2">
          <a:extLst>
            <a:ext uri="{FF2B5EF4-FFF2-40B4-BE49-F238E27FC236}">
              <a16:creationId xmlns:a16="http://schemas.microsoft.com/office/drawing/2014/main" id="{00000000-0008-0000-0100-00001AA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86082" y="56401609"/>
          <a:ext cx="650096" cy="10498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40368</xdr:colOff>
      <xdr:row>42</xdr:row>
      <xdr:rowOff>109953</xdr:rowOff>
    </xdr:from>
    <xdr:to>
      <xdr:col>5</xdr:col>
      <xdr:colOff>938894</xdr:colOff>
      <xdr:row>42</xdr:row>
      <xdr:rowOff>977929</xdr:rowOff>
    </xdr:to>
    <xdr:pic>
      <xdr:nvPicPr>
        <xdr:cNvPr id="42017" name="Изображение 13">
          <a:extLst>
            <a:ext uri="{FF2B5EF4-FFF2-40B4-BE49-F238E27FC236}">
              <a16:creationId xmlns:a16="http://schemas.microsoft.com/office/drawing/2014/main" id="{00000000-0008-0000-0100-000021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660118" y="30984560"/>
          <a:ext cx="898526" cy="8679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72555</xdr:colOff>
      <xdr:row>32</xdr:row>
      <xdr:rowOff>213478</xdr:rowOff>
    </xdr:from>
    <xdr:to>
      <xdr:col>5</xdr:col>
      <xdr:colOff>930296</xdr:colOff>
      <xdr:row>32</xdr:row>
      <xdr:rowOff>911679</xdr:rowOff>
    </xdr:to>
    <xdr:pic>
      <xdr:nvPicPr>
        <xdr:cNvPr id="42018" name="Изображение 14">
          <a:extLst>
            <a:ext uri="{FF2B5EF4-FFF2-40B4-BE49-F238E27FC236}">
              <a16:creationId xmlns:a16="http://schemas.microsoft.com/office/drawing/2014/main" id="{00000000-0008-0000-0100-000022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692305" y="25196192"/>
          <a:ext cx="857741" cy="698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34018</xdr:colOff>
      <xdr:row>98</xdr:row>
      <xdr:rowOff>54492</xdr:rowOff>
    </xdr:from>
    <xdr:to>
      <xdr:col>5</xdr:col>
      <xdr:colOff>938893</xdr:colOff>
      <xdr:row>98</xdr:row>
      <xdr:rowOff>1076950</xdr:rowOff>
    </xdr:to>
    <xdr:pic>
      <xdr:nvPicPr>
        <xdr:cNvPr id="42026" name="Изображение 23">
          <a:extLst>
            <a:ext uri="{FF2B5EF4-FFF2-40B4-BE49-F238E27FC236}">
              <a16:creationId xmlns:a16="http://schemas.microsoft.com/office/drawing/2014/main" id="{00000000-0008-0000-0100-00002A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653768" y="87480385"/>
          <a:ext cx="904875" cy="10224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1024618</xdr:colOff>
      <xdr:row>45</xdr:row>
      <xdr:rowOff>398658</xdr:rowOff>
    </xdr:from>
    <xdr:to>
      <xdr:col>6</xdr:col>
      <xdr:colOff>13608</xdr:colOff>
      <xdr:row>45</xdr:row>
      <xdr:rowOff>790397</xdr:rowOff>
    </xdr:to>
    <xdr:pic>
      <xdr:nvPicPr>
        <xdr:cNvPr id="42027" name="Изображение 24">
          <a:extLst>
            <a:ext uri="{FF2B5EF4-FFF2-40B4-BE49-F238E27FC236}">
              <a16:creationId xmlns:a16="http://schemas.microsoft.com/office/drawing/2014/main" id="{00000000-0008-0000-0100-00002B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610225" y="33817801"/>
          <a:ext cx="989240" cy="391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27214</xdr:colOff>
      <xdr:row>46</xdr:row>
      <xdr:rowOff>371387</xdr:rowOff>
    </xdr:from>
    <xdr:to>
      <xdr:col>5</xdr:col>
      <xdr:colOff>942275</xdr:colOff>
      <xdr:row>46</xdr:row>
      <xdr:rowOff>748392</xdr:rowOff>
    </xdr:to>
    <xdr:pic>
      <xdr:nvPicPr>
        <xdr:cNvPr id="42028" name="Изображение 25">
          <a:extLst>
            <a:ext uri="{FF2B5EF4-FFF2-40B4-BE49-F238E27FC236}">
              <a16:creationId xmlns:a16="http://schemas.microsoft.com/office/drawing/2014/main" id="{00000000-0008-0000-0100-00002C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646964" y="34906316"/>
          <a:ext cx="915061" cy="3770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204311</xdr:colOff>
      <xdr:row>75</xdr:row>
      <xdr:rowOff>51707</xdr:rowOff>
    </xdr:from>
    <xdr:to>
      <xdr:col>5</xdr:col>
      <xdr:colOff>802581</xdr:colOff>
      <xdr:row>75</xdr:row>
      <xdr:rowOff>1088571</xdr:rowOff>
    </xdr:to>
    <xdr:pic>
      <xdr:nvPicPr>
        <xdr:cNvPr id="42030" name="Изображение 27">
          <a:extLst>
            <a:ext uri="{FF2B5EF4-FFF2-40B4-BE49-F238E27FC236}">
              <a16:creationId xmlns:a16="http://schemas.microsoft.com/office/drawing/2014/main" id="{00000000-0008-0000-0100-00002E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824061" y="65651743"/>
          <a:ext cx="598270" cy="1036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128059</xdr:colOff>
      <xdr:row>90</xdr:row>
      <xdr:rowOff>38100</xdr:rowOff>
    </xdr:from>
    <xdr:to>
      <xdr:col>5</xdr:col>
      <xdr:colOff>886006</xdr:colOff>
      <xdr:row>90</xdr:row>
      <xdr:rowOff>1074964</xdr:rowOff>
    </xdr:to>
    <xdr:pic>
      <xdr:nvPicPr>
        <xdr:cNvPr id="42034" name="Изображение 57791">
          <a:extLst>
            <a:ext uri="{FF2B5EF4-FFF2-40B4-BE49-F238E27FC236}">
              <a16:creationId xmlns:a16="http://schemas.microsoft.com/office/drawing/2014/main" id="{00000000-0008-0000-0100-000032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747809" y="82687886"/>
          <a:ext cx="757947" cy="1036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122465</xdr:colOff>
      <xdr:row>91</xdr:row>
      <xdr:rowOff>43702</xdr:rowOff>
    </xdr:from>
    <xdr:to>
      <xdr:col>5</xdr:col>
      <xdr:colOff>886719</xdr:colOff>
      <xdr:row>91</xdr:row>
      <xdr:rowOff>1090624</xdr:rowOff>
    </xdr:to>
    <xdr:pic>
      <xdr:nvPicPr>
        <xdr:cNvPr id="42035" name="Изображение 57863">
          <a:extLst>
            <a:ext uri="{FF2B5EF4-FFF2-40B4-BE49-F238E27FC236}">
              <a16:creationId xmlns:a16="http://schemas.microsoft.com/office/drawing/2014/main" id="{00000000-0008-0000-0100-000033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742215" y="83809273"/>
          <a:ext cx="764254" cy="10469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108858</xdr:colOff>
      <xdr:row>92</xdr:row>
      <xdr:rowOff>54430</xdr:rowOff>
    </xdr:from>
    <xdr:to>
      <xdr:col>5</xdr:col>
      <xdr:colOff>891591</xdr:colOff>
      <xdr:row>92</xdr:row>
      <xdr:rowOff>1088572</xdr:rowOff>
    </xdr:to>
    <xdr:pic>
      <xdr:nvPicPr>
        <xdr:cNvPr id="42036" name="Изображение 57864">
          <a:extLst>
            <a:ext uri="{FF2B5EF4-FFF2-40B4-BE49-F238E27FC236}">
              <a16:creationId xmlns:a16="http://schemas.microsoft.com/office/drawing/2014/main" id="{00000000-0008-0000-0100-000034A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28608" y="84935787"/>
          <a:ext cx="782733" cy="1034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86631</xdr:colOff>
      <xdr:row>9</xdr:row>
      <xdr:rowOff>27215</xdr:rowOff>
    </xdr:from>
    <xdr:to>
      <xdr:col>5</xdr:col>
      <xdr:colOff>893593</xdr:colOff>
      <xdr:row>9</xdr:row>
      <xdr:rowOff>1074965</xdr:rowOff>
    </xdr:to>
    <xdr:pic>
      <xdr:nvPicPr>
        <xdr:cNvPr id="42037" name="Изображение 57862">
          <a:extLst>
            <a:ext uri="{FF2B5EF4-FFF2-40B4-BE49-F238E27FC236}">
              <a16:creationId xmlns:a16="http://schemas.microsoft.com/office/drawing/2014/main" id="{00000000-0008-0000-0100-000035A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06381" y="3986894"/>
          <a:ext cx="806962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200691</xdr:colOff>
      <xdr:row>76</xdr:row>
      <xdr:rowOff>18144</xdr:rowOff>
    </xdr:from>
    <xdr:to>
      <xdr:col>5</xdr:col>
      <xdr:colOff>832992</xdr:colOff>
      <xdr:row>77</xdr:row>
      <xdr:rowOff>0</xdr:rowOff>
    </xdr:to>
    <xdr:pic>
      <xdr:nvPicPr>
        <xdr:cNvPr id="42038" name="Изображение 57866">
          <a:extLst>
            <a:ext uri="{FF2B5EF4-FFF2-40B4-BE49-F238E27FC236}">
              <a16:creationId xmlns:a16="http://schemas.microsoft.com/office/drawing/2014/main" id="{00000000-0008-0000-0100-000036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820441" y="66733965"/>
          <a:ext cx="632301" cy="111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44450</xdr:colOff>
      <xdr:row>59</xdr:row>
      <xdr:rowOff>382746</xdr:rowOff>
    </xdr:from>
    <xdr:to>
      <xdr:col>5</xdr:col>
      <xdr:colOff>944642</xdr:colOff>
      <xdr:row>59</xdr:row>
      <xdr:rowOff>843644</xdr:rowOff>
    </xdr:to>
    <xdr:pic>
      <xdr:nvPicPr>
        <xdr:cNvPr id="42043" name="Изображение 57871">
          <a:extLst>
            <a:ext uri="{FF2B5EF4-FFF2-40B4-BE49-F238E27FC236}">
              <a16:creationId xmlns:a16="http://schemas.microsoft.com/office/drawing/2014/main" id="{00000000-0008-0000-0100-00003B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664200" y="47504282"/>
          <a:ext cx="900192" cy="4608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51708</xdr:colOff>
      <xdr:row>60</xdr:row>
      <xdr:rowOff>375750</xdr:rowOff>
    </xdr:from>
    <xdr:to>
      <xdr:col>5</xdr:col>
      <xdr:colOff>938986</xdr:colOff>
      <xdr:row>60</xdr:row>
      <xdr:rowOff>830036</xdr:rowOff>
    </xdr:to>
    <xdr:pic>
      <xdr:nvPicPr>
        <xdr:cNvPr id="42044" name="Изображение 57872">
          <a:extLst>
            <a:ext uri="{FF2B5EF4-FFF2-40B4-BE49-F238E27FC236}">
              <a16:creationId xmlns:a16="http://schemas.microsoft.com/office/drawing/2014/main" id="{00000000-0008-0000-0100-00003C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671458" y="48613071"/>
          <a:ext cx="887278" cy="454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163285</xdr:colOff>
      <xdr:row>106</xdr:row>
      <xdr:rowOff>67353</xdr:rowOff>
    </xdr:from>
    <xdr:to>
      <xdr:col>5</xdr:col>
      <xdr:colOff>830036</xdr:colOff>
      <xdr:row>106</xdr:row>
      <xdr:rowOff>1066571</xdr:rowOff>
    </xdr:to>
    <xdr:pic>
      <xdr:nvPicPr>
        <xdr:cNvPr id="42047" name="Рисунок 33">
          <a:extLst>
            <a:ext uri="{FF2B5EF4-FFF2-40B4-BE49-F238E27FC236}">
              <a16:creationId xmlns:a16="http://schemas.microsoft.com/office/drawing/2014/main" id="{00000000-0008-0000-0100-00003F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783035" y="101508603"/>
          <a:ext cx="666751" cy="999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126478</xdr:colOff>
      <xdr:row>70</xdr:row>
      <xdr:rowOff>26760</xdr:rowOff>
    </xdr:from>
    <xdr:to>
      <xdr:col>5</xdr:col>
      <xdr:colOff>855612</xdr:colOff>
      <xdr:row>70</xdr:row>
      <xdr:rowOff>1102179</xdr:rowOff>
    </xdr:to>
    <xdr:pic>
      <xdr:nvPicPr>
        <xdr:cNvPr id="42049" name="Рисунок 35">
          <a:extLst>
            <a:ext uri="{FF2B5EF4-FFF2-40B4-BE49-F238E27FC236}">
              <a16:creationId xmlns:a16="http://schemas.microsoft.com/office/drawing/2014/main" id="{00000000-0008-0000-0100-000041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746228" y="57503331"/>
          <a:ext cx="729134" cy="10754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170559</xdr:colOff>
      <xdr:row>71</xdr:row>
      <xdr:rowOff>56243</xdr:rowOff>
    </xdr:from>
    <xdr:to>
      <xdr:col>5</xdr:col>
      <xdr:colOff>837822</xdr:colOff>
      <xdr:row>71</xdr:row>
      <xdr:rowOff>1074965</xdr:rowOff>
    </xdr:to>
    <xdr:pic>
      <xdr:nvPicPr>
        <xdr:cNvPr id="42050" name="Рисунок 36">
          <a:extLst>
            <a:ext uri="{FF2B5EF4-FFF2-40B4-BE49-F238E27FC236}">
              <a16:creationId xmlns:a16="http://schemas.microsoft.com/office/drawing/2014/main" id="{00000000-0008-0000-0100-000042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790309" y="58648600"/>
          <a:ext cx="667263" cy="1018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27215</xdr:colOff>
      <xdr:row>57</xdr:row>
      <xdr:rowOff>285751</xdr:rowOff>
    </xdr:from>
    <xdr:to>
      <xdr:col>5</xdr:col>
      <xdr:colOff>949122</xdr:colOff>
      <xdr:row>57</xdr:row>
      <xdr:rowOff>843643</xdr:rowOff>
    </xdr:to>
    <xdr:pic>
      <xdr:nvPicPr>
        <xdr:cNvPr id="42051" name="Рисунок 38">
          <a:extLst>
            <a:ext uri="{FF2B5EF4-FFF2-40B4-BE49-F238E27FC236}">
              <a16:creationId xmlns:a16="http://schemas.microsoft.com/office/drawing/2014/main" id="{00000000-0008-0000-0100-000043A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646965" y="45978537"/>
          <a:ext cx="921907" cy="557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24492</xdr:colOff>
      <xdr:row>56</xdr:row>
      <xdr:rowOff>294633</xdr:rowOff>
    </xdr:from>
    <xdr:to>
      <xdr:col>5</xdr:col>
      <xdr:colOff>938893</xdr:colOff>
      <xdr:row>56</xdr:row>
      <xdr:rowOff>835958</xdr:rowOff>
    </xdr:to>
    <xdr:pic>
      <xdr:nvPicPr>
        <xdr:cNvPr id="42052" name="Рисунок 39">
          <a:extLst>
            <a:ext uri="{FF2B5EF4-FFF2-40B4-BE49-F238E27FC236}">
              <a16:creationId xmlns:a16="http://schemas.microsoft.com/office/drawing/2014/main" id="{00000000-0008-0000-0100-000044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644242" y="44871633"/>
          <a:ext cx="914401" cy="5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58964</xdr:colOff>
      <xdr:row>55</xdr:row>
      <xdr:rowOff>307292</xdr:rowOff>
    </xdr:from>
    <xdr:to>
      <xdr:col>5</xdr:col>
      <xdr:colOff>938893</xdr:colOff>
      <xdr:row>55</xdr:row>
      <xdr:rowOff>828210</xdr:rowOff>
    </xdr:to>
    <xdr:pic>
      <xdr:nvPicPr>
        <xdr:cNvPr id="42053" name="Рисунок 40">
          <a:extLst>
            <a:ext uri="{FF2B5EF4-FFF2-40B4-BE49-F238E27FC236}">
              <a16:creationId xmlns:a16="http://schemas.microsoft.com/office/drawing/2014/main" id="{00000000-0008-0000-0100-000045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678714" y="43768506"/>
          <a:ext cx="879929" cy="520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114886</xdr:colOff>
      <xdr:row>11</xdr:row>
      <xdr:rowOff>25457</xdr:rowOff>
    </xdr:from>
    <xdr:to>
      <xdr:col>5</xdr:col>
      <xdr:colOff>857250</xdr:colOff>
      <xdr:row>11</xdr:row>
      <xdr:rowOff>1090993</xdr:rowOff>
    </xdr:to>
    <xdr:pic>
      <xdr:nvPicPr>
        <xdr:cNvPr id="42055" name="Рисунок 1">
          <a:extLst>
            <a:ext uri="{FF2B5EF4-FFF2-40B4-BE49-F238E27FC236}">
              <a16:creationId xmlns:a16="http://schemas.microsoft.com/office/drawing/2014/main" id="{00000000-0008-0000-0100-000047A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34636" y="5100921"/>
          <a:ext cx="742364" cy="1065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138422</xdr:colOff>
      <xdr:row>12</xdr:row>
      <xdr:rowOff>68036</xdr:rowOff>
    </xdr:from>
    <xdr:to>
      <xdr:col>5</xdr:col>
      <xdr:colOff>857249</xdr:colOff>
      <xdr:row>13</xdr:row>
      <xdr:rowOff>3717</xdr:rowOff>
    </xdr:to>
    <xdr:pic>
      <xdr:nvPicPr>
        <xdr:cNvPr id="42056" name="Рисунок 37">
          <a:extLst>
            <a:ext uri="{FF2B5EF4-FFF2-40B4-BE49-F238E27FC236}">
              <a16:creationId xmlns:a16="http://schemas.microsoft.com/office/drawing/2014/main" id="{00000000-0008-0000-0100-000048A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58172" y="6259286"/>
          <a:ext cx="718827" cy="10514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48532</xdr:colOff>
      <xdr:row>22</xdr:row>
      <xdr:rowOff>320675</xdr:rowOff>
    </xdr:from>
    <xdr:to>
      <xdr:col>5</xdr:col>
      <xdr:colOff>951209</xdr:colOff>
      <xdr:row>22</xdr:row>
      <xdr:rowOff>777875</xdr:rowOff>
    </xdr:to>
    <xdr:pic>
      <xdr:nvPicPr>
        <xdr:cNvPr id="42058" name="Рисунок 46">
          <a:extLst>
            <a:ext uri="{FF2B5EF4-FFF2-40B4-BE49-F238E27FC236}">
              <a16:creationId xmlns:a16="http://schemas.microsoft.com/office/drawing/2014/main" id="{00000000-0008-0000-0100-00004A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68282" y="14635389"/>
          <a:ext cx="902677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45288</xdr:colOff>
      <xdr:row>23</xdr:row>
      <xdr:rowOff>342900</xdr:rowOff>
    </xdr:from>
    <xdr:to>
      <xdr:col>5</xdr:col>
      <xdr:colOff>937125</xdr:colOff>
      <xdr:row>23</xdr:row>
      <xdr:rowOff>800553</xdr:rowOff>
    </xdr:to>
    <xdr:pic>
      <xdr:nvPicPr>
        <xdr:cNvPr id="42059" name="Рисунок 47">
          <a:extLst>
            <a:ext uri="{FF2B5EF4-FFF2-40B4-BE49-F238E27FC236}">
              <a16:creationId xmlns:a16="http://schemas.microsoft.com/office/drawing/2014/main" id="{00000000-0008-0000-0100-00004B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55513" y="15744825"/>
          <a:ext cx="891837" cy="4576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34925</xdr:colOff>
      <xdr:row>24</xdr:row>
      <xdr:rowOff>303439</xdr:rowOff>
    </xdr:from>
    <xdr:to>
      <xdr:col>5</xdr:col>
      <xdr:colOff>939483</xdr:colOff>
      <xdr:row>24</xdr:row>
      <xdr:rowOff>773339</xdr:rowOff>
    </xdr:to>
    <xdr:pic>
      <xdr:nvPicPr>
        <xdr:cNvPr id="42060" name="Рисунок 48">
          <a:extLst>
            <a:ext uri="{FF2B5EF4-FFF2-40B4-BE49-F238E27FC236}">
              <a16:creationId xmlns:a16="http://schemas.microsoft.com/office/drawing/2014/main" id="{00000000-0008-0000-0100-00004C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54675" y="16849725"/>
          <a:ext cx="904558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1011853</xdr:colOff>
      <xdr:row>30</xdr:row>
      <xdr:rowOff>414418</xdr:rowOff>
    </xdr:from>
    <xdr:to>
      <xdr:col>6</xdr:col>
      <xdr:colOff>40779</xdr:colOff>
      <xdr:row>30</xdr:row>
      <xdr:rowOff>741696</xdr:rowOff>
    </xdr:to>
    <xdr:pic>
      <xdr:nvPicPr>
        <xdr:cNvPr id="42061" name="Рисунок 49">
          <a:extLst>
            <a:ext uri="{FF2B5EF4-FFF2-40B4-BE49-F238E27FC236}">
              <a16:creationId xmlns:a16="http://schemas.microsoft.com/office/drawing/2014/main" id="{00000000-0008-0000-0100-00004D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 rot="20116248">
          <a:off x="5597460" y="23968382"/>
          <a:ext cx="1029176" cy="327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12700</xdr:colOff>
      <xdr:row>25</xdr:row>
      <xdr:rowOff>315232</xdr:rowOff>
    </xdr:from>
    <xdr:to>
      <xdr:col>5</xdr:col>
      <xdr:colOff>941388</xdr:colOff>
      <xdr:row>25</xdr:row>
      <xdr:rowOff>791482</xdr:rowOff>
    </xdr:to>
    <xdr:pic>
      <xdr:nvPicPr>
        <xdr:cNvPr id="42064" name="Рисунок 44">
          <a:extLst>
            <a:ext uri="{FF2B5EF4-FFF2-40B4-BE49-F238E27FC236}">
              <a16:creationId xmlns:a16="http://schemas.microsoft.com/office/drawing/2014/main" id="{00000000-0008-0000-0100-000050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32450" y="17977303"/>
          <a:ext cx="928688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51707</xdr:colOff>
      <xdr:row>44</xdr:row>
      <xdr:rowOff>378999</xdr:rowOff>
    </xdr:from>
    <xdr:to>
      <xdr:col>5</xdr:col>
      <xdr:colOff>957147</xdr:colOff>
      <xdr:row>44</xdr:row>
      <xdr:rowOff>762000</xdr:rowOff>
    </xdr:to>
    <xdr:pic>
      <xdr:nvPicPr>
        <xdr:cNvPr id="42066" name="Рисунок 51">
          <a:extLst>
            <a:ext uri="{FF2B5EF4-FFF2-40B4-BE49-F238E27FC236}">
              <a16:creationId xmlns:a16="http://schemas.microsoft.com/office/drawing/2014/main" id="{00000000-0008-0000-0100-000052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671457" y="32682356"/>
          <a:ext cx="905440" cy="383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114763</xdr:colOff>
      <xdr:row>65</xdr:row>
      <xdr:rowOff>6803</xdr:rowOff>
    </xdr:from>
    <xdr:to>
      <xdr:col>5</xdr:col>
      <xdr:colOff>857251</xdr:colOff>
      <xdr:row>65</xdr:row>
      <xdr:rowOff>1108417</xdr:rowOff>
    </xdr:to>
    <xdr:pic>
      <xdr:nvPicPr>
        <xdr:cNvPr id="42067" name="Рисунок 52">
          <a:extLst>
            <a:ext uri="{FF2B5EF4-FFF2-40B4-BE49-F238E27FC236}">
              <a16:creationId xmlns:a16="http://schemas.microsoft.com/office/drawing/2014/main" id="{00000000-0008-0000-0100-000053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734513" y="51904446"/>
          <a:ext cx="742488" cy="1101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40822</xdr:colOff>
      <xdr:row>108</xdr:row>
      <xdr:rowOff>244475</xdr:rowOff>
    </xdr:from>
    <xdr:to>
      <xdr:col>5</xdr:col>
      <xdr:colOff>938587</xdr:colOff>
      <xdr:row>108</xdr:row>
      <xdr:rowOff>941675</xdr:rowOff>
    </xdr:to>
    <xdr:pic>
      <xdr:nvPicPr>
        <xdr:cNvPr id="42068" name="Рисунок 54">
          <a:extLst>
            <a:ext uri="{FF2B5EF4-FFF2-40B4-BE49-F238E27FC236}">
              <a16:creationId xmlns:a16="http://schemas.microsoft.com/office/drawing/2014/main" id="{00000000-0008-0000-0100-000054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660572" y="103917296"/>
          <a:ext cx="897765" cy="69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43089</xdr:colOff>
      <xdr:row>109</xdr:row>
      <xdr:rowOff>232354</xdr:rowOff>
    </xdr:from>
    <xdr:to>
      <xdr:col>5</xdr:col>
      <xdr:colOff>925086</xdr:colOff>
      <xdr:row>109</xdr:row>
      <xdr:rowOff>911679</xdr:rowOff>
    </xdr:to>
    <xdr:pic>
      <xdr:nvPicPr>
        <xdr:cNvPr id="42069" name="Рисунок 55">
          <a:extLst>
            <a:ext uri="{FF2B5EF4-FFF2-40B4-BE49-F238E27FC236}">
              <a16:creationId xmlns:a16="http://schemas.microsoft.com/office/drawing/2014/main" id="{00000000-0008-0000-0100-000055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662839" y="105020961"/>
          <a:ext cx="881997" cy="67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45678</xdr:colOff>
      <xdr:row>110</xdr:row>
      <xdr:rowOff>236066</xdr:rowOff>
    </xdr:from>
    <xdr:to>
      <xdr:col>5</xdr:col>
      <xdr:colOff>925285</xdr:colOff>
      <xdr:row>110</xdr:row>
      <xdr:rowOff>911679</xdr:rowOff>
    </xdr:to>
    <xdr:pic>
      <xdr:nvPicPr>
        <xdr:cNvPr id="42070" name="Рисунок 56">
          <a:extLst>
            <a:ext uri="{FF2B5EF4-FFF2-40B4-BE49-F238E27FC236}">
              <a16:creationId xmlns:a16="http://schemas.microsoft.com/office/drawing/2014/main" id="{00000000-0008-0000-0100-000056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665428" y="97214173"/>
          <a:ext cx="879607" cy="675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144689</xdr:colOff>
      <xdr:row>14</xdr:row>
      <xdr:rowOff>27019</xdr:rowOff>
    </xdr:from>
    <xdr:to>
      <xdr:col>5</xdr:col>
      <xdr:colOff>870857</xdr:colOff>
      <xdr:row>14</xdr:row>
      <xdr:rowOff>1099645</xdr:rowOff>
    </xdr:to>
    <xdr:pic>
      <xdr:nvPicPr>
        <xdr:cNvPr id="42071" name="Рисунок 57">
          <a:extLst>
            <a:ext uri="{FF2B5EF4-FFF2-40B4-BE49-F238E27FC236}">
              <a16:creationId xmlns:a16="http://schemas.microsoft.com/office/drawing/2014/main" id="{00000000-0008-0000-0100-000057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764439" y="8449840"/>
          <a:ext cx="726168" cy="1072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169182</xdr:colOff>
      <xdr:row>63</xdr:row>
      <xdr:rowOff>39898</xdr:rowOff>
    </xdr:from>
    <xdr:to>
      <xdr:col>5</xdr:col>
      <xdr:colOff>841323</xdr:colOff>
      <xdr:row>63</xdr:row>
      <xdr:rowOff>1074966</xdr:rowOff>
    </xdr:to>
    <xdr:pic>
      <xdr:nvPicPr>
        <xdr:cNvPr id="42072" name="Рисунок 58">
          <a:extLst>
            <a:ext uri="{FF2B5EF4-FFF2-40B4-BE49-F238E27FC236}">
              <a16:creationId xmlns:a16="http://schemas.microsoft.com/office/drawing/2014/main" id="{00000000-0008-0000-0100-000058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788932" y="49705969"/>
          <a:ext cx="672141" cy="103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188281</xdr:colOff>
      <xdr:row>77</xdr:row>
      <xdr:rowOff>44450</xdr:rowOff>
    </xdr:from>
    <xdr:to>
      <xdr:col>5</xdr:col>
      <xdr:colOff>818930</xdr:colOff>
      <xdr:row>77</xdr:row>
      <xdr:rowOff>1088571</xdr:rowOff>
    </xdr:to>
    <xdr:pic>
      <xdr:nvPicPr>
        <xdr:cNvPr id="42073" name="Рисунок 6">
          <a:extLst>
            <a:ext uri="{FF2B5EF4-FFF2-40B4-BE49-F238E27FC236}">
              <a16:creationId xmlns:a16="http://schemas.microsoft.com/office/drawing/2014/main" id="{00000000-0008-0000-0100-000059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808031" y="68991843"/>
          <a:ext cx="630649" cy="1044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169636</xdr:colOff>
      <xdr:row>67</xdr:row>
      <xdr:rowOff>71006</xdr:rowOff>
    </xdr:from>
    <xdr:to>
      <xdr:col>5</xdr:col>
      <xdr:colOff>844297</xdr:colOff>
      <xdr:row>67</xdr:row>
      <xdr:rowOff>1074965</xdr:rowOff>
    </xdr:to>
    <xdr:pic>
      <xdr:nvPicPr>
        <xdr:cNvPr id="42074" name="Рисунок 10">
          <a:extLst>
            <a:ext uri="{FF2B5EF4-FFF2-40B4-BE49-F238E27FC236}">
              <a16:creationId xmlns:a16="http://schemas.microsoft.com/office/drawing/2014/main" id="{00000000-0008-0000-0100-00005A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789386" y="54200220"/>
          <a:ext cx="674661" cy="1003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29030</xdr:colOff>
      <xdr:row>107</xdr:row>
      <xdr:rowOff>123825</xdr:rowOff>
    </xdr:from>
    <xdr:to>
      <xdr:col>5</xdr:col>
      <xdr:colOff>939347</xdr:colOff>
      <xdr:row>107</xdr:row>
      <xdr:rowOff>1034142</xdr:rowOff>
    </xdr:to>
    <xdr:pic>
      <xdr:nvPicPr>
        <xdr:cNvPr id="42075" name="Рисунок 11">
          <a:extLst>
            <a:ext uri="{FF2B5EF4-FFF2-40B4-BE49-F238E27FC236}">
              <a16:creationId xmlns:a16="http://schemas.microsoft.com/office/drawing/2014/main" id="{00000000-0008-0000-0100-00005B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648780" y="102680861"/>
          <a:ext cx="910317" cy="910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47624</xdr:colOff>
      <xdr:row>53</xdr:row>
      <xdr:rowOff>338585</xdr:rowOff>
    </xdr:from>
    <xdr:to>
      <xdr:col>5</xdr:col>
      <xdr:colOff>925286</xdr:colOff>
      <xdr:row>53</xdr:row>
      <xdr:rowOff>821299</xdr:rowOff>
    </xdr:to>
    <xdr:pic>
      <xdr:nvPicPr>
        <xdr:cNvPr id="42076" name="Рисунок 2">
          <a:extLst>
            <a:ext uri="{FF2B5EF4-FFF2-40B4-BE49-F238E27FC236}">
              <a16:creationId xmlns:a16="http://schemas.microsoft.com/office/drawing/2014/main" id="{00000000-0008-0000-0100-00005C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667374" y="42684014"/>
          <a:ext cx="877662" cy="482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141176</xdr:colOff>
      <xdr:row>64</xdr:row>
      <xdr:rowOff>37986</xdr:rowOff>
    </xdr:from>
    <xdr:to>
      <xdr:col>5</xdr:col>
      <xdr:colOff>842544</xdr:colOff>
      <xdr:row>64</xdr:row>
      <xdr:rowOff>1088571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0926" y="50819843"/>
          <a:ext cx="701368" cy="1050585"/>
        </a:xfrm>
        <a:prstGeom prst="rect">
          <a:avLst/>
        </a:prstGeom>
      </xdr:spPr>
    </xdr:pic>
    <xdr:clientData/>
  </xdr:twoCellAnchor>
  <xdr:twoCellAnchor editAs="oneCell">
    <xdr:from>
      <xdr:col>5</xdr:col>
      <xdr:colOff>143441</xdr:colOff>
      <xdr:row>66</xdr:row>
      <xdr:rowOff>54428</xdr:rowOff>
    </xdr:from>
    <xdr:to>
      <xdr:col>5</xdr:col>
      <xdr:colOff>816668</xdr:colOff>
      <xdr:row>66</xdr:row>
      <xdr:rowOff>1088572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3191" y="53067857"/>
          <a:ext cx="673227" cy="1034144"/>
        </a:xfrm>
        <a:prstGeom prst="rect">
          <a:avLst/>
        </a:prstGeom>
      </xdr:spPr>
    </xdr:pic>
    <xdr:clientData/>
  </xdr:twoCellAnchor>
  <xdr:twoCellAnchor editAs="oneCell">
    <xdr:from>
      <xdr:col>5</xdr:col>
      <xdr:colOff>2</xdr:colOff>
      <xdr:row>27</xdr:row>
      <xdr:rowOff>247763</xdr:rowOff>
    </xdr:from>
    <xdr:to>
      <xdr:col>5</xdr:col>
      <xdr:colOff>955054</xdr:colOff>
      <xdr:row>27</xdr:row>
      <xdr:rowOff>884464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9752" y="20454370"/>
          <a:ext cx="955052" cy="636701"/>
        </a:xfrm>
        <a:prstGeom prst="rect">
          <a:avLst/>
        </a:prstGeom>
      </xdr:spPr>
    </xdr:pic>
    <xdr:clientData/>
  </xdr:twoCellAnchor>
  <xdr:twoCellAnchor>
    <xdr:from>
      <xdr:col>5</xdr:col>
      <xdr:colOff>76542</xdr:colOff>
      <xdr:row>28</xdr:row>
      <xdr:rowOff>401345</xdr:rowOff>
    </xdr:from>
    <xdr:to>
      <xdr:col>6</xdr:col>
      <xdr:colOff>1</xdr:colOff>
      <xdr:row>28</xdr:row>
      <xdr:rowOff>737601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96292" y="21723738"/>
          <a:ext cx="889566" cy="336256"/>
        </a:xfrm>
        <a:prstGeom prst="rect">
          <a:avLst/>
        </a:prstGeom>
      </xdr:spPr>
    </xdr:pic>
    <xdr:clientData/>
  </xdr:twoCellAnchor>
  <xdr:twoCellAnchor>
    <xdr:from>
      <xdr:col>5</xdr:col>
      <xdr:colOff>34019</xdr:colOff>
      <xdr:row>29</xdr:row>
      <xdr:rowOff>400843</xdr:rowOff>
    </xdr:from>
    <xdr:to>
      <xdr:col>5</xdr:col>
      <xdr:colOff>925286</xdr:colOff>
      <xdr:row>29</xdr:row>
      <xdr:rowOff>739525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3769" y="22839022"/>
          <a:ext cx="891267" cy="338682"/>
        </a:xfrm>
        <a:prstGeom prst="rect">
          <a:avLst/>
        </a:prstGeom>
      </xdr:spPr>
    </xdr:pic>
    <xdr:clientData/>
  </xdr:twoCellAnchor>
  <xdr:twoCellAnchor editAs="oneCell">
    <xdr:from>
      <xdr:col>5</xdr:col>
      <xdr:colOff>145752</xdr:colOff>
      <xdr:row>105</xdr:row>
      <xdr:rowOff>12473</xdr:rowOff>
    </xdr:from>
    <xdr:to>
      <xdr:col>5</xdr:col>
      <xdr:colOff>857251</xdr:colOff>
      <xdr:row>105</xdr:row>
      <xdr:rowOff>1100392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5502" y="100337937"/>
          <a:ext cx="711499" cy="1087919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122465</xdr:colOff>
      <xdr:row>1</xdr:row>
      <xdr:rowOff>120198</xdr:rowOff>
    </xdr:from>
    <xdr:to>
      <xdr:col>3</xdr:col>
      <xdr:colOff>1455964</xdr:colOff>
      <xdr:row>3</xdr:row>
      <xdr:rowOff>223494</xdr:rowOff>
    </xdr:to>
    <xdr:pic>
      <xdr:nvPicPr>
        <xdr:cNvPr id="19" name="Рисунок 18">
          <a:hlinkClick xmlns:r="http://schemas.openxmlformats.org/officeDocument/2006/relationships" r:id="rId59" tooltip="Самокаты и электросамокаты №1 в Мире!"/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5" y="827769"/>
          <a:ext cx="3360963" cy="783654"/>
        </a:xfrm>
        <a:prstGeom prst="rect">
          <a:avLst/>
        </a:prstGeom>
      </xdr:spPr>
    </xdr:pic>
    <xdr:clientData/>
  </xdr:twoCellAnchor>
  <xdr:twoCellAnchor>
    <xdr:from>
      <xdr:col>0</xdr:col>
      <xdr:colOff>673100</xdr:colOff>
      <xdr:row>0</xdr:row>
      <xdr:rowOff>7625</xdr:rowOff>
    </xdr:from>
    <xdr:to>
      <xdr:col>0</xdr:col>
      <xdr:colOff>292100</xdr:colOff>
      <xdr:row>0</xdr:row>
      <xdr:rowOff>635000</xdr:rowOff>
    </xdr:to>
    <xdr:pic>
      <xdr:nvPicPr>
        <xdr:cNvPr id="104" name="Рисунок 103">
          <a:hlinkClick xmlns:r="http://schemas.openxmlformats.org/officeDocument/2006/relationships" r:id="rId61" tooltip="Детские механические деревянные пазлы-разукрашки (Украина)"/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3100" y="7625"/>
          <a:ext cx="825500" cy="627375"/>
        </a:xfrm>
        <a:prstGeom prst="rect">
          <a:avLst/>
        </a:prstGeom>
      </xdr:spPr>
    </xdr:pic>
    <xdr:clientData/>
  </xdr:twoCellAnchor>
  <xdr:twoCellAnchor>
    <xdr:from>
      <xdr:col>5</xdr:col>
      <xdr:colOff>181428</xdr:colOff>
      <xdr:row>13</xdr:row>
      <xdr:rowOff>58046</xdr:rowOff>
    </xdr:from>
    <xdr:to>
      <xdr:col>5</xdr:col>
      <xdr:colOff>853330</xdr:colOff>
      <xdr:row>13</xdr:row>
      <xdr:rowOff>1088571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1178" y="7365082"/>
          <a:ext cx="671902" cy="1030525"/>
        </a:xfrm>
        <a:prstGeom prst="rect">
          <a:avLst/>
        </a:prstGeom>
      </xdr:spPr>
    </xdr:pic>
    <xdr:clientData/>
  </xdr:twoCellAnchor>
  <xdr:twoCellAnchor editAs="oneCell">
    <xdr:from>
      <xdr:col>4</xdr:col>
      <xdr:colOff>798400</xdr:colOff>
      <xdr:row>0</xdr:row>
      <xdr:rowOff>0</xdr:rowOff>
    </xdr:from>
    <xdr:to>
      <xdr:col>6</xdr:col>
      <xdr:colOff>72611</xdr:colOff>
      <xdr:row>0</xdr:row>
      <xdr:rowOff>627942</xdr:rowOff>
    </xdr:to>
    <xdr:pic>
      <xdr:nvPicPr>
        <xdr:cNvPr id="141" name="Рисунок 140">
          <a:hlinkClick xmlns:r="http://schemas.openxmlformats.org/officeDocument/2006/relationships" r:id="rId64" tooltip="Защитное снаряжение с фломастерами (США)"/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5384007" y="0"/>
          <a:ext cx="1274461" cy="6279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31750</xdr:rowOff>
    </xdr:from>
    <xdr:to>
      <xdr:col>3</xdr:col>
      <xdr:colOff>1406611</xdr:colOff>
      <xdr:row>0</xdr:row>
      <xdr:rowOff>603250</xdr:rowOff>
    </xdr:to>
    <xdr:pic>
      <xdr:nvPicPr>
        <xdr:cNvPr id="142" name="Рисунок 141">
          <a:hlinkClick xmlns:r="http://schemas.openxmlformats.org/officeDocument/2006/relationships" r:id="rId66" tooltip="Самокаты, электросамокаты №1 в Мире! (США)"/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6107" y="31750"/>
          <a:ext cx="2467968" cy="571500"/>
        </a:xfrm>
        <a:prstGeom prst="rect">
          <a:avLst/>
        </a:prstGeom>
      </xdr:spPr>
    </xdr:pic>
    <xdr:clientData/>
  </xdr:twoCellAnchor>
  <xdr:twoCellAnchor editAs="oneCell">
    <xdr:from>
      <xdr:col>6</xdr:col>
      <xdr:colOff>87993</xdr:colOff>
      <xdr:row>0</xdr:row>
      <xdr:rowOff>35203</xdr:rowOff>
    </xdr:from>
    <xdr:to>
      <xdr:col>7</xdr:col>
      <xdr:colOff>713034</xdr:colOff>
      <xdr:row>0</xdr:row>
      <xdr:rowOff>619125</xdr:rowOff>
    </xdr:to>
    <xdr:pic>
      <xdr:nvPicPr>
        <xdr:cNvPr id="143" name="Рисунок 142">
          <a:hlinkClick xmlns:r="http://schemas.openxmlformats.org/officeDocument/2006/relationships" r:id="rId68" tooltip="Пластиковый механический конструктор (Польша)"/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73850" y="35203"/>
          <a:ext cx="1591148" cy="583922"/>
        </a:xfrm>
        <a:prstGeom prst="rect">
          <a:avLst/>
        </a:prstGeom>
      </xdr:spPr>
    </xdr:pic>
    <xdr:clientData/>
  </xdr:twoCellAnchor>
  <xdr:twoCellAnchor>
    <xdr:from>
      <xdr:col>3</xdr:col>
      <xdr:colOff>1439103</xdr:colOff>
      <xdr:row>0</xdr:row>
      <xdr:rowOff>0</xdr:rowOff>
    </xdr:from>
    <xdr:to>
      <xdr:col>3</xdr:col>
      <xdr:colOff>2360386</xdr:colOff>
      <xdr:row>0</xdr:row>
      <xdr:rowOff>670618</xdr:rowOff>
    </xdr:to>
    <xdr:pic>
      <xdr:nvPicPr>
        <xdr:cNvPr id="144" name="Рисунок 143">
          <a:hlinkClick xmlns:r="http://schemas.openxmlformats.org/officeDocument/2006/relationships" r:id="rId70" tooltip="Деревянные механические 3D-конструкторы (Украина)"/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3466567" y="0"/>
          <a:ext cx="921283" cy="670618"/>
        </a:xfrm>
        <a:prstGeom prst="rect">
          <a:avLst/>
        </a:prstGeom>
      </xdr:spPr>
    </xdr:pic>
    <xdr:clientData/>
  </xdr:twoCellAnchor>
  <xdr:twoCellAnchor editAs="oneCell">
    <xdr:from>
      <xdr:col>7</xdr:col>
      <xdr:colOff>801233</xdr:colOff>
      <xdr:row>0</xdr:row>
      <xdr:rowOff>27780</xdr:rowOff>
    </xdr:from>
    <xdr:to>
      <xdr:col>8</xdr:col>
      <xdr:colOff>831982</xdr:colOff>
      <xdr:row>0</xdr:row>
      <xdr:rowOff>613047</xdr:rowOff>
    </xdr:to>
    <xdr:pic>
      <xdr:nvPicPr>
        <xdr:cNvPr id="145" name="Рисунок 144">
          <a:hlinkClick xmlns:r="http://schemas.openxmlformats.org/officeDocument/2006/relationships" r:id="rId72" tooltip="Назад к истокам. Оригинальные товары для творчества (Россия)"/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8312376" y="27780"/>
          <a:ext cx="996856" cy="585267"/>
        </a:xfrm>
        <a:prstGeom prst="rect">
          <a:avLst/>
        </a:prstGeom>
      </xdr:spPr>
    </xdr:pic>
    <xdr:clientData/>
  </xdr:twoCellAnchor>
  <xdr:twoCellAnchor>
    <xdr:from>
      <xdr:col>3</xdr:col>
      <xdr:colOff>2455636</xdr:colOff>
      <xdr:row>0</xdr:row>
      <xdr:rowOff>7625</xdr:rowOff>
    </xdr:from>
    <xdr:to>
      <xdr:col>4</xdr:col>
      <xdr:colOff>722993</xdr:colOff>
      <xdr:row>0</xdr:row>
      <xdr:rowOff>635000</xdr:rowOff>
    </xdr:to>
    <xdr:pic>
      <xdr:nvPicPr>
        <xdr:cNvPr id="146" name="Рисунок 145">
          <a:hlinkClick xmlns:r="http://schemas.openxmlformats.org/officeDocument/2006/relationships" r:id="rId61" tooltip="Детские механические деревянные пазлы-разукрашки (Украина)"/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3100" y="7625"/>
          <a:ext cx="825500" cy="627375"/>
        </a:xfrm>
        <a:prstGeom prst="rect">
          <a:avLst/>
        </a:prstGeom>
      </xdr:spPr>
    </xdr:pic>
    <xdr:clientData/>
  </xdr:twoCellAnchor>
  <xdr:twoCellAnchor editAs="oneCell">
    <xdr:from>
      <xdr:col>5</xdr:col>
      <xdr:colOff>149679</xdr:colOff>
      <xdr:row>8</xdr:row>
      <xdr:rowOff>48502</xdr:rowOff>
    </xdr:from>
    <xdr:to>
      <xdr:col>5</xdr:col>
      <xdr:colOff>830037</xdr:colOff>
      <xdr:row>8</xdr:row>
      <xdr:rowOff>1074966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69429" y="2892395"/>
          <a:ext cx="680358" cy="1026464"/>
        </a:xfrm>
        <a:prstGeom prst="rect">
          <a:avLst/>
        </a:prstGeom>
      </xdr:spPr>
    </xdr:pic>
    <xdr:clientData/>
  </xdr:twoCellAnchor>
  <xdr:twoCellAnchor>
    <xdr:from>
      <xdr:col>5</xdr:col>
      <xdr:colOff>136071</xdr:colOff>
      <xdr:row>94</xdr:row>
      <xdr:rowOff>68036</xdr:rowOff>
    </xdr:from>
    <xdr:to>
      <xdr:col>5</xdr:col>
      <xdr:colOff>846412</xdr:colOff>
      <xdr:row>94</xdr:row>
      <xdr:rowOff>1074964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55821" y="62824179"/>
          <a:ext cx="710341" cy="1006928"/>
        </a:xfrm>
        <a:prstGeom prst="rect">
          <a:avLst/>
        </a:prstGeom>
      </xdr:spPr>
    </xdr:pic>
    <xdr:clientData/>
  </xdr:twoCellAnchor>
  <xdr:twoCellAnchor>
    <xdr:from>
      <xdr:col>5</xdr:col>
      <xdr:colOff>149679</xdr:colOff>
      <xdr:row>95</xdr:row>
      <xdr:rowOff>68035</xdr:rowOff>
    </xdr:from>
    <xdr:to>
      <xdr:col>5</xdr:col>
      <xdr:colOff>873802</xdr:colOff>
      <xdr:row>95</xdr:row>
      <xdr:rowOff>1088571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9429" y="63939964"/>
          <a:ext cx="724123" cy="1020536"/>
        </a:xfrm>
        <a:prstGeom prst="rect">
          <a:avLst/>
        </a:prstGeom>
      </xdr:spPr>
    </xdr:pic>
    <xdr:clientData/>
  </xdr:twoCellAnchor>
  <xdr:twoCellAnchor>
    <xdr:from>
      <xdr:col>5</xdr:col>
      <xdr:colOff>149681</xdr:colOff>
      <xdr:row>62</xdr:row>
      <xdr:rowOff>35255</xdr:rowOff>
    </xdr:from>
    <xdr:to>
      <xdr:col>5</xdr:col>
      <xdr:colOff>816429</xdr:colOff>
      <xdr:row>62</xdr:row>
      <xdr:rowOff>1088570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9431" y="33155041"/>
          <a:ext cx="666748" cy="1053315"/>
        </a:xfrm>
        <a:prstGeom prst="rect">
          <a:avLst/>
        </a:prstGeom>
      </xdr:spPr>
    </xdr:pic>
    <xdr:clientData/>
  </xdr:twoCellAnchor>
  <xdr:twoCellAnchor>
    <xdr:from>
      <xdr:col>5</xdr:col>
      <xdr:colOff>163286</xdr:colOff>
      <xdr:row>74</xdr:row>
      <xdr:rowOff>7941</xdr:rowOff>
    </xdr:from>
    <xdr:to>
      <xdr:col>5</xdr:col>
      <xdr:colOff>830035</xdr:colOff>
      <xdr:row>74</xdr:row>
      <xdr:rowOff>1088571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3036" y="43482762"/>
          <a:ext cx="666749" cy="1080630"/>
        </a:xfrm>
        <a:prstGeom prst="rect">
          <a:avLst/>
        </a:prstGeom>
      </xdr:spPr>
    </xdr:pic>
    <xdr:clientData/>
  </xdr:twoCellAnchor>
  <xdr:twoCellAnchor>
    <xdr:from>
      <xdr:col>5</xdr:col>
      <xdr:colOff>163285</xdr:colOff>
      <xdr:row>79</xdr:row>
      <xdr:rowOff>40821</xdr:rowOff>
    </xdr:from>
    <xdr:to>
      <xdr:col>5</xdr:col>
      <xdr:colOff>789214</xdr:colOff>
      <xdr:row>79</xdr:row>
      <xdr:rowOff>1089125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3035" y="54673500"/>
          <a:ext cx="625929" cy="1048304"/>
        </a:xfrm>
        <a:prstGeom prst="rect">
          <a:avLst/>
        </a:prstGeom>
      </xdr:spPr>
    </xdr:pic>
    <xdr:clientData/>
  </xdr:twoCellAnchor>
  <xdr:twoCellAnchor>
    <xdr:from>
      <xdr:col>5</xdr:col>
      <xdr:colOff>108858</xdr:colOff>
      <xdr:row>80</xdr:row>
      <xdr:rowOff>40404</xdr:rowOff>
    </xdr:from>
    <xdr:to>
      <xdr:col>5</xdr:col>
      <xdr:colOff>857249</xdr:colOff>
      <xdr:row>80</xdr:row>
      <xdr:rowOff>1088570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28608" y="55788868"/>
          <a:ext cx="748391" cy="1048166"/>
        </a:xfrm>
        <a:prstGeom prst="rect">
          <a:avLst/>
        </a:prstGeom>
      </xdr:spPr>
    </xdr:pic>
    <xdr:clientData/>
  </xdr:twoCellAnchor>
  <xdr:twoCellAnchor>
    <xdr:from>
      <xdr:col>5</xdr:col>
      <xdr:colOff>108858</xdr:colOff>
      <xdr:row>78</xdr:row>
      <xdr:rowOff>54429</xdr:rowOff>
    </xdr:from>
    <xdr:to>
      <xdr:col>5</xdr:col>
      <xdr:colOff>850786</xdr:colOff>
      <xdr:row>78</xdr:row>
      <xdr:rowOff>1074963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28608" y="56918679"/>
          <a:ext cx="741928" cy="1020534"/>
        </a:xfrm>
        <a:prstGeom prst="rect">
          <a:avLst/>
        </a:prstGeom>
      </xdr:spPr>
    </xdr:pic>
    <xdr:clientData/>
  </xdr:twoCellAnchor>
  <xdr:twoCellAnchor>
    <xdr:from>
      <xdr:col>5</xdr:col>
      <xdr:colOff>40822</xdr:colOff>
      <xdr:row>40</xdr:row>
      <xdr:rowOff>272143</xdr:rowOff>
    </xdr:from>
    <xdr:to>
      <xdr:col>5</xdr:col>
      <xdr:colOff>907763</xdr:colOff>
      <xdr:row>40</xdr:row>
      <xdr:rowOff>894607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0572" y="28928786"/>
          <a:ext cx="866941" cy="622464"/>
        </a:xfrm>
        <a:prstGeom prst="rect">
          <a:avLst/>
        </a:prstGeom>
      </xdr:spPr>
    </xdr:pic>
    <xdr:clientData/>
  </xdr:twoCellAnchor>
  <xdr:twoCellAnchor>
    <xdr:from>
      <xdr:col>5</xdr:col>
      <xdr:colOff>27214</xdr:colOff>
      <xdr:row>33</xdr:row>
      <xdr:rowOff>204107</xdr:rowOff>
    </xdr:from>
    <xdr:to>
      <xdr:col>5</xdr:col>
      <xdr:colOff>935494</xdr:colOff>
      <xdr:row>33</xdr:row>
      <xdr:rowOff>928006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46964" y="26316214"/>
          <a:ext cx="908280" cy="723899"/>
        </a:xfrm>
        <a:prstGeom prst="rect">
          <a:avLst/>
        </a:prstGeom>
      </xdr:spPr>
    </xdr:pic>
    <xdr:clientData/>
  </xdr:twoCellAnchor>
  <xdr:twoCellAnchor>
    <xdr:from>
      <xdr:col>5</xdr:col>
      <xdr:colOff>149679</xdr:colOff>
      <xdr:row>15</xdr:row>
      <xdr:rowOff>54429</xdr:rowOff>
    </xdr:from>
    <xdr:to>
      <xdr:col>5</xdr:col>
      <xdr:colOff>840231</xdr:colOff>
      <xdr:row>15</xdr:row>
      <xdr:rowOff>1091293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9429" y="9606643"/>
          <a:ext cx="690552" cy="1036864"/>
        </a:xfrm>
        <a:prstGeom prst="rect">
          <a:avLst/>
        </a:prstGeom>
      </xdr:spPr>
    </xdr:pic>
    <xdr:clientData/>
  </xdr:twoCellAnchor>
  <xdr:twoCellAnchor>
    <xdr:from>
      <xdr:col>5</xdr:col>
      <xdr:colOff>149679</xdr:colOff>
      <xdr:row>72</xdr:row>
      <xdr:rowOff>68035</xdr:rowOff>
    </xdr:from>
    <xdr:to>
      <xdr:col>5</xdr:col>
      <xdr:colOff>811236</xdr:colOff>
      <xdr:row>72</xdr:row>
      <xdr:rowOff>1061357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69429" y="65368714"/>
          <a:ext cx="661557" cy="993322"/>
        </a:xfrm>
        <a:prstGeom prst="rect">
          <a:avLst/>
        </a:prstGeom>
      </xdr:spPr>
    </xdr:pic>
    <xdr:clientData/>
  </xdr:twoCellAnchor>
  <xdr:twoCellAnchor editAs="oneCell">
    <xdr:from>
      <xdr:col>5</xdr:col>
      <xdr:colOff>176893</xdr:colOff>
      <xdr:row>96</xdr:row>
      <xdr:rowOff>47685</xdr:rowOff>
    </xdr:from>
    <xdr:to>
      <xdr:col>5</xdr:col>
      <xdr:colOff>816428</xdr:colOff>
      <xdr:row>96</xdr:row>
      <xdr:rowOff>1061357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6643" y="96100506"/>
          <a:ext cx="639535" cy="1013672"/>
        </a:xfrm>
        <a:prstGeom prst="rect">
          <a:avLst/>
        </a:prstGeom>
      </xdr:spPr>
    </xdr:pic>
    <xdr:clientData/>
  </xdr:twoCellAnchor>
  <xdr:twoCellAnchor editAs="oneCell">
    <xdr:from>
      <xdr:col>5</xdr:col>
      <xdr:colOff>54429</xdr:colOff>
      <xdr:row>34</xdr:row>
      <xdr:rowOff>163286</xdr:rowOff>
    </xdr:from>
    <xdr:to>
      <xdr:col>5</xdr:col>
      <xdr:colOff>936586</xdr:colOff>
      <xdr:row>34</xdr:row>
      <xdr:rowOff>996042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74179" y="29622750"/>
          <a:ext cx="882157" cy="832756"/>
        </a:xfrm>
        <a:prstGeom prst="rect">
          <a:avLst/>
        </a:prstGeom>
      </xdr:spPr>
    </xdr:pic>
    <xdr:clientData/>
  </xdr:twoCellAnchor>
  <xdr:twoCellAnchor editAs="oneCell">
    <xdr:from>
      <xdr:col>5</xdr:col>
      <xdr:colOff>40821</xdr:colOff>
      <xdr:row>35</xdr:row>
      <xdr:rowOff>149678</xdr:rowOff>
    </xdr:from>
    <xdr:to>
      <xdr:col>5</xdr:col>
      <xdr:colOff>930235</xdr:colOff>
      <xdr:row>35</xdr:row>
      <xdr:rowOff>968828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0571" y="30724928"/>
          <a:ext cx="889414" cy="819150"/>
        </a:xfrm>
        <a:prstGeom prst="rect">
          <a:avLst/>
        </a:prstGeom>
      </xdr:spPr>
    </xdr:pic>
    <xdr:clientData/>
  </xdr:twoCellAnchor>
  <xdr:twoCellAnchor editAs="oneCell">
    <xdr:from>
      <xdr:col>5</xdr:col>
      <xdr:colOff>40821</xdr:colOff>
      <xdr:row>37</xdr:row>
      <xdr:rowOff>244929</xdr:rowOff>
    </xdr:from>
    <xdr:to>
      <xdr:col>5</xdr:col>
      <xdr:colOff>953372</xdr:colOff>
      <xdr:row>37</xdr:row>
      <xdr:rowOff>900793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0571" y="33051750"/>
          <a:ext cx="912551" cy="655864"/>
        </a:xfrm>
        <a:prstGeom prst="rect">
          <a:avLst/>
        </a:prstGeom>
      </xdr:spPr>
    </xdr:pic>
    <xdr:clientData/>
  </xdr:twoCellAnchor>
  <xdr:twoCellAnchor editAs="oneCell">
    <xdr:from>
      <xdr:col>5</xdr:col>
      <xdr:colOff>163286</xdr:colOff>
      <xdr:row>10</xdr:row>
      <xdr:rowOff>40822</xdr:rowOff>
    </xdr:from>
    <xdr:to>
      <xdr:col>5</xdr:col>
      <xdr:colOff>849956</xdr:colOff>
      <xdr:row>10</xdr:row>
      <xdr:rowOff>1074964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3036" y="5129893"/>
          <a:ext cx="686670" cy="1034142"/>
        </a:xfrm>
        <a:prstGeom prst="rect">
          <a:avLst/>
        </a:prstGeom>
      </xdr:spPr>
    </xdr:pic>
    <xdr:clientData/>
  </xdr:twoCellAnchor>
  <xdr:twoCellAnchor editAs="oneCell">
    <xdr:from>
      <xdr:col>5</xdr:col>
      <xdr:colOff>176891</xdr:colOff>
      <xdr:row>82</xdr:row>
      <xdr:rowOff>54429</xdr:rowOff>
    </xdr:from>
    <xdr:to>
      <xdr:col>5</xdr:col>
      <xdr:colOff>814717</xdr:colOff>
      <xdr:row>82</xdr:row>
      <xdr:rowOff>1088573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D688E5FE-5955-4B92-890A-CC0597918E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96641" y="83520643"/>
          <a:ext cx="637826" cy="1034144"/>
        </a:xfrm>
        <a:prstGeom prst="rect">
          <a:avLst/>
        </a:prstGeom>
      </xdr:spPr>
    </xdr:pic>
    <xdr:clientData/>
  </xdr:twoCellAnchor>
  <xdr:twoCellAnchor editAs="oneCell">
    <xdr:from>
      <xdr:col>5</xdr:col>
      <xdr:colOff>204107</xdr:colOff>
      <xdr:row>81</xdr:row>
      <xdr:rowOff>68036</xdr:rowOff>
    </xdr:from>
    <xdr:to>
      <xdr:col>5</xdr:col>
      <xdr:colOff>802822</xdr:colOff>
      <xdr:row>81</xdr:row>
      <xdr:rowOff>1073877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7E483191-C801-42A1-AA41-C350549C0A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23857" y="82418465"/>
          <a:ext cx="598715" cy="1005841"/>
        </a:xfrm>
        <a:prstGeom prst="rect">
          <a:avLst/>
        </a:prstGeom>
      </xdr:spPr>
    </xdr:pic>
    <xdr:clientData/>
  </xdr:twoCellAnchor>
  <xdr:twoCellAnchor editAs="oneCell">
    <xdr:from>
      <xdr:col>5</xdr:col>
      <xdr:colOff>204109</xdr:colOff>
      <xdr:row>83</xdr:row>
      <xdr:rowOff>54428</xdr:rowOff>
    </xdr:from>
    <xdr:to>
      <xdr:col>5</xdr:col>
      <xdr:colOff>802823</xdr:colOff>
      <xdr:row>83</xdr:row>
      <xdr:rowOff>1064380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FBAD2ECF-0F4B-47D8-8D9E-11A74A63C7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23859" y="84636428"/>
          <a:ext cx="598714" cy="1009952"/>
        </a:xfrm>
        <a:prstGeom prst="rect">
          <a:avLst/>
        </a:prstGeom>
      </xdr:spPr>
    </xdr:pic>
    <xdr:clientData/>
  </xdr:twoCellAnchor>
  <xdr:twoCellAnchor editAs="oneCell">
    <xdr:from>
      <xdr:col>5</xdr:col>
      <xdr:colOff>217715</xdr:colOff>
      <xdr:row>84</xdr:row>
      <xdr:rowOff>68036</xdr:rowOff>
    </xdr:from>
    <xdr:to>
      <xdr:col>5</xdr:col>
      <xdr:colOff>817318</xdr:colOff>
      <xdr:row>84</xdr:row>
      <xdr:rowOff>1088572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A86F3A33-7A19-45B7-85EF-27ED594FAB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37465" y="85765822"/>
          <a:ext cx="599603" cy="1020536"/>
        </a:xfrm>
        <a:prstGeom prst="rect">
          <a:avLst/>
        </a:prstGeom>
      </xdr:spPr>
    </xdr:pic>
    <xdr:clientData/>
  </xdr:twoCellAnchor>
  <xdr:twoCellAnchor editAs="oneCell">
    <xdr:from>
      <xdr:col>5</xdr:col>
      <xdr:colOff>145843</xdr:colOff>
      <xdr:row>19</xdr:row>
      <xdr:rowOff>79375</xdr:rowOff>
    </xdr:from>
    <xdr:to>
      <xdr:col>5</xdr:col>
      <xdr:colOff>844073</xdr:colOff>
      <xdr:row>19</xdr:row>
      <xdr:rowOff>1073150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801CFCD2-508B-4F73-9097-A5574FFF4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5593" y="16240125"/>
          <a:ext cx="698230" cy="993775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20</xdr:row>
      <xdr:rowOff>55659</xdr:rowOff>
    </xdr:from>
    <xdr:to>
      <xdr:col>5</xdr:col>
      <xdr:colOff>882650</xdr:colOff>
      <xdr:row>20</xdr:row>
      <xdr:rowOff>1073026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A02AED4-6368-4AC1-BE7B-07D18FE85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0" y="17327659"/>
          <a:ext cx="787400" cy="1017367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54</xdr:row>
      <xdr:rowOff>269876</xdr:rowOff>
    </xdr:from>
    <xdr:to>
      <xdr:col>5</xdr:col>
      <xdr:colOff>952500</xdr:colOff>
      <xdr:row>54</xdr:row>
      <xdr:rowOff>823358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951515C4-749A-493A-A64B-8E3870740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7375" y="53578126"/>
          <a:ext cx="904875" cy="553482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158750</xdr:colOff>
      <xdr:row>16</xdr:row>
      <xdr:rowOff>40724</xdr:rowOff>
    </xdr:from>
    <xdr:to>
      <xdr:col>5</xdr:col>
      <xdr:colOff>857250</xdr:colOff>
      <xdr:row>16</xdr:row>
      <xdr:rowOff>1073149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A9E8F879-61AF-4171-B23E-ADC01AC10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78500" y="11756474"/>
          <a:ext cx="698500" cy="1032425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127000</xdr:colOff>
      <xdr:row>85</xdr:row>
      <xdr:rowOff>46640</xdr:rowOff>
    </xdr:from>
    <xdr:to>
      <xdr:col>5</xdr:col>
      <xdr:colOff>838167</xdr:colOff>
      <xdr:row>85</xdr:row>
      <xdr:rowOff>1091355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D5320E8A-BF3B-451B-8F88-D24A81D53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46750" y="96534890"/>
          <a:ext cx="711167" cy="1044715"/>
        </a:xfrm>
        <a:prstGeom prst="rect">
          <a:avLst/>
        </a:prstGeom>
      </xdr:spPr>
    </xdr:pic>
    <xdr:clientData/>
  </xdr:twoCellAnchor>
  <xdr:twoCellAnchor editAs="oneCell">
    <xdr:from>
      <xdr:col>5</xdr:col>
      <xdr:colOff>148860</xdr:colOff>
      <xdr:row>86</xdr:row>
      <xdr:rowOff>47626</xdr:rowOff>
    </xdr:from>
    <xdr:to>
      <xdr:col>5</xdr:col>
      <xdr:colOff>862093</xdr:colOff>
      <xdr:row>86</xdr:row>
      <xdr:rowOff>1095376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681B8A99-D5FB-48A4-88AE-DD70B97C0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8610" y="97647126"/>
          <a:ext cx="713233" cy="1047750"/>
        </a:xfrm>
        <a:prstGeom prst="rect">
          <a:avLst/>
        </a:prstGeom>
      </xdr:spPr>
    </xdr:pic>
    <xdr:clientData/>
  </xdr:twoCellAnchor>
  <xdr:twoCellAnchor editAs="oneCell">
    <xdr:from>
      <xdr:col>5</xdr:col>
      <xdr:colOff>163014</xdr:colOff>
      <xdr:row>87</xdr:row>
      <xdr:rowOff>47625</xdr:rowOff>
    </xdr:from>
    <xdr:to>
      <xdr:col>5</xdr:col>
      <xdr:colOff>861119</xdr:colOff>
      <xdr:row>87</xdr:row>
      <xdr:rowOff>1073150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82DFF542-282D-41E1-9AB0-0181099D3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2764" y="98758375"/>
          <a:ext cx="698105" cy="1025525"/>
        </a:xfrm>
        <a:prstGeom prst="rect">
          <a:avLst/>
        </a:prstGeom>
      </xdr:spPr>
    </xdr:pic>
    <xdr:clientData/>
  </xdr:twoCellAnchor>
  <xdr:twoCellAnchor editAs="oneCell">
    <xdr:from>
      <xdr:col>5</xdr:col>
      <xdr:colOff>161006</xdr:colOff>
      <xdr:row>88</xdr:row>
      <xdr:rowOff>63501</xdr:rowOff>
    </xdr:from>
    <xdr:to>
      <xdr:col>5</xdr:col>
      <xdr:colOff>837497</xdr:colOff>
      <xdr:row>88</xdr:row>
      <xdr:rowOff>1057275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D0078C82-5DA5-4A7E-A9D2-14854085B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0756" y="99885501"/>
          <a:ext cx="676491" cy="993774"/>
        </a:xfrm>
        <a:prstGeom prst="rect">
          <a:avLst/>
        </a:prstGeom>
      </xdr:spPr>
    </xdr:pic>
    <xdr:clientData/>
  </xdr:twoCellAnchor>
  <xdr:twoCellAnchor editAs="oneCell">
    <xdr:from>
      <xdr:col>5</xdr:col>
      <xdr:colOff>77785</xdr:colOff>
      <xdr:row>101</xdr:row>
      <xdr:rowOff>47625</xdr:rowOff>
    </xdr:from>
    <xdr:to>
      <xdr:col>5</xdr:col>
      <xdr:colOff>922265</xdr:colOff>
      <xdr:row>101</xdr:row>
      <xdr:rowOff>1061610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32A05C3-C865-40CD-986A-3E4BDF993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97535" y="120824625"/>
          <a:ext cx="844480" cy="1013985"/>
        </a:xfrm>
        <a:prstGeom prst="rect">
          <a:avLst/>
        </a:prstGeom>
      </xdr:spPr>
    </xdr:pic>
    <xdr:clientData/>
  </xdr:twoCellAnchor>
  <xdr:twoCellAnchor editAs="oneCell">
    <xdr:from>
      <xdr:col>5</xdr:col>
      <xdr:colOff>49578</xdr:colOff>
      <xdr:row>102</xdr:row>
      <xdr:rowOff>43330</xdr:rowOff>
    </xdr:from>
    <xdr:to>
      <xdr:col>5</xdr:col>
      <xdr:colOff>920749</xdr:colOff>
      <xdr:row>102</xdr:row>
      <xdr:rowOff>1086855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C2AA0E0D-E122-4515-963F-851E1B342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9328" y="121931580"/>
          <a:ext cx="871171" cy="1043525"/>
        </a:xfrm>
        <a:prstGeom prst="rect">
          <a:avLst/>
        </a:prstGeom>
      </xdr:spPr>
    </xdr:pic>
    <xdr:clientData/>
  </xdr:twoCellAnchor>
  <xdr:twoCellAnchor editAs="oneCell">
    <xdr:from>
      <xdr:col>5</xdr:col>
      <xdr:colOff>71418</xdr:colOff>
      <xdr:row>103</xdr:row>
      <xdr:rowOff>47624</xdr:rowOff>
    </xdr:from>
    <xdr:to>
      <xdr:col>5</xdr:col>
      <xdr:colOff>922753</xdr:colOff>
      <xdr:row>103</xdr:row>
      <xdr:rowOff>1072805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6BBA17DD-2AB0-462E-8AA1-0D9296CA3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91168" y="123047124"/>
          <a:ext cx="851335" cy="10251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206376</xdr:colOff>
      <xdr:row>1</xdr:row>
      <xdr:rowOff>63501</xdr:rowOff>
    </xdr:from>
    <xdr:to>
      <xdr:col>1</xdr:col>
      <xdr:colOff>381000</xdr:colOff>
      <xdr:row>2</xdr:row>
      <xdr:rowOff>453928</xdr:rowOff>
    </xdr:to>
    <xdr:pic>
      <xdr:nvPicPr>
        <xdr:cNvPr id="2" name="Рисунок 1" title="Механические деревянные конструкторы">
          <a:hlinkClick xmlns:r="http://schemas.openxmlformats.org/officeDocument/2006/relationships" r:id="rId1" tooltip="МЕХАНИЧЕСКИЕ ДЕРЕВЯННЫЕ КОНСТРУКТОРЫ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76" y="892176"/>
          <a:ext cx="1136649" cy="893892"/>
        </a:xfrm>
        <a:prstGeom prst="rect">
          <a:avLst/>
        </a:prstGeom>
      </xdr:spPr>
    </xdr:pic>
    <xdr:clientData/>
  </xdr:twoCellAnchor>
  <xdr:twoCellAnchor>
    <xdr:from>
      <xdr:col>4</xdr:col>
      <xdr:colOff>174625</xdr:colOff>
      <xdr:row>65</xdr:row>
      <xdr:rowOff>31751</xdr:rowOff>
    </xdr:from>
    <xdr:to>
      <xdr:col>4</xdr:col>
      <xdr:colOff>1238250</xdr:colOff>
      <xdr:row>65</xdr:row>
      <xdr:rowOff>1073758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51350" y="42808526"/>
          <a:ext cx="1063625" cy="1042007"/>
        </a:xfrm>
        <a:prstGeom prst="rect">
          <a:avLst/>
        </a:prstGeom>
      </xdr:spPr>
    </xdr:pic>
    <xdr:clientData/>
  </xdr:twoCellAnchor>
  <xdr:twoCellAnchor editAs="oneCell">
    <xdr:from>
      <xdr:col>4</xdr:col>
      <xdr:colOff>222250</xdr:colOff>
      <xdr:row>24</xdr:row>
      <xdr:rowOff>63500</xdr:rowOff>
    </xdr:from>
    <xdr:to>
      <xdr:col>4</xdr:col>
      <xdr:colOff>1160736</xdr:colOff>
      <xdr:row>24</xdr:row>
      <xdr:rowOff>1079501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98975" y="30581600"/>
          <a:ext cx="938486" cy="1016001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18</xdr:row>
      <xdr:rowOff>95250</xdr:rowOff>
    </xdr:from>
    <xdr:to>
      <xdr:col>4</xdr:col>
      <xdr:colOff>1285875</xdr:colOff>
      <xdr:row>18</xdr:row>
      <xdr:rowOff>1075531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1975" y="20583525"/>
          <a:ext cx="1190625" cy="980281"/>
        </a:xfrm>
        <a:prstGeom prst="rect">
          <a:avLst/>
        </a:prstGeom>
      </xdr:spPr>
    </xdr:pic>
    <xdr:clientData/>
  </xdr:twoCellAnchor>
  <xdr:twoCellAnchor editAs="oneCell">
    <xdr:from>
      <xdr:col>4</xdr:col>
      <xdr:colOff>79375</xdr:colOff>
      <xdr:row>17</xdr:row>
      <xdr:rowOff>158751</xdr:rowOff>
    </xdr:from>
    <xdr:to>
      <xdr:col>4</xdr:col>
      <xdr:colOff>1301750</xdr:colOff>
      <xdr:row>17</xdr:row>
      <xdr:rowOff>1010830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56100" y="19532601"/>
          <a:ext cx="1222375" cy="852079"/>
        </a:xfrm>
        <a:prstGeom prst="rect">
          <a:avLst/>
        </a:prstGeom>
      </xdr:spPr>
    </xdr:pic>
    <xdr:clientData/>
  </xdr:twoCellAnchor>
  <xdr:twoCellAnchor editAs="oneCell">
    <xdr:from>
      <xdr:col>4</xdr:col>
      <xdr:colOff>71155</xdr:colOff>
      <xdr:row>16</xdr:row>
      <xdr:rowOff>127000</xdr:rowOff>
    </xdr:from>
    <xdr:to>
      <xdr:col>4</xdr:col>
      <xdr:colOff>1301750</xdr:colOff>
      <xdr:row>16</xdr:row>
      <xdr:rowOff>1050101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47880" y="16157575"/>
          <a:ext cx="1230595" cy="923101"/>
        </a:xfrm>
        <a:prstGeom prst="rect">
          <a:avLst/>
        </a:prstGeom>
      </xdr:spPr>
    </xdr:pic>
    <xdr:clientData/>
  </xdr:twoCellAnchor>
  <xdr:twoCellAnchor editAs="oneCell">
    <xdr:from>
      <xdr:col>4</xdr:col>
      <xdr:colOff>79376</xdr:colOff>
      <xdr:row>15</xdr:row>
      <xdr:rowOff>206375</xdr:rowOff>
    </xdr:from>
    <xdr:to>
      <xdr:col>4</xdr:col>
      <xdr:colOff>1317625</xdr:colOff>
      <xdr:row>15</xdr:row>
      <xdr:rowOff>930043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56101" y="15122525"/>
          <a:ext cx="1238249" cy="723668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4</xdr:row>
      <xdr:rowOff>60255</xdr:rowOff>
    </xdr:from>
    <xdr:to>
      <xdr:col>4</xdr:col>
      <xdr:colOff>1222375</xdr:colOff>
      <xdr:row>4</xdr:row>
      <xdr:rowOff>1062003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67225" y="2717730"/>
          <a:ext cx="1031875" cy="1001748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127000</xdr:colOff>
      <xdr:row>5</xdr:row>
      <xdr:rowOff>91867</xdr:rowOff>
    </xdr:from>
    <xdr:to>
      <xdr:col>4</xdr:col>
      <xdr:colOff>1222375</xdr:colOff>
      <xdr:row>5</xdr:row>
      <xdr:rowOff>1079500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03725" y="3863767"/>
          <a:ext cx="1095375" cy="987633"/>
        </a:xfrm>
        <a:prstGeom prst="rect">
          <a:avLst/>
        </a:prstGeom>
      </xdr:spPr>
    </xdr:pic>
    <xdr:clientData/>
  </xdr:twoCellAnchor>
  <xdr:twoCellAnchor editAs="oneCell">
    <xdr:from>
      <xdr:col>4</xdr:col>
      <xdr:colOff>95251</xdr:colOff>
      <xdr:row>6</xdr:row>
      <xdr:rowOff>51153</xdr:rowOff>
    </xdr:from>
    <xdr:to>
      <xdr:col>4</xdr:col>
      <xdr:colOff>1292226</xdr:colOff>
      <xdr:row>6</xdr:row>
      <xdr:rowOff>1063625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71976" y="4937478"/>
          <a:ext cx="1196975" cy="1012472"/>
        </a:xfrm>
        <a:prstGeom prst="rect">
          <a:avLst/>
        </a:prstGeom>
      </xdr:spPr>
    </xdr:pic>
    <xdr:clientData/>
  </xdr:twoCellAnchor>
  <xdr:twoCellAnchor editAs="oneCell">
    <xdr:from>
      <xdr:col>4</xdr:col>
      <xdr:colOff>333375</xdr:colOff>
      <xdr:row>7</xdr:row>
      <xdr:rowOff>30795</xdr:rowOff>
    </xdr:from>
    <xdr:to>
      <xdr:col>4</xdr:col>
      <xdr:colOff>1063625</xdr:colOff>
      <xdr:row>7</xdr:row>
      <xdr:rowOff>1079500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10100" y="6031545"/>
          <a:ext cx="730250" cy="1048705"/>
        </a:xfrm>
        <a:prstGeom prst="rect">
          <a:avLst/>
        </a:prstGeom>
      </xdr:spPr>
    </xdr:pic>
    <xdr:clientData/>
  </xdr:twoCellAnchor>
  <xdr:twoCellAnchor editAs="oneCell">
    <xdr:from>
      <xdr:col>4</xdr:col>
      <xdr:colOff>269876</xdr:colOff>
      <xdr:row>8</xdr:row>
      <xdr:rowOff>69711</xdr:rowOff>
    </xdr:from>
    <xdr:to>
      <xdr:col>4</xdr:col>
      <xdr:colOff>1127126</xdr:colOff>
      <xdr:row>8</xdr:row>
      <xdr:rowOff>1063624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46601" y="7184886"/>
          <a:ext cx="857250" cy="993913"/>
        </a:xfrm>
        <a:prstGeom prst="rect">
          <a:avLst/>
        </a:prstGeom>
      </xdr:spPr>
    </xdr:pic>
    <xdr:clientData/>
  </xdr:twoCellAnchor>
  <xdr:twoCellAnchor editAs="oneCell">
    <xdr:from>
      <xdr:col>4</xdr:col>
      <xdr:colOff>31750</xdr:colOff>
      <xdr:row>9</xdr:row>
      <xdr:rowOff>66953</xdr:rowOff>
    </xdr:from>
    <xdr:to>
      <xdr:col>4</xdr:col>
      <xdr:colOff>1320799</xdr:colOff>
      <xdr:row>9</xdr:row>
      <xdr:rowOff>1093782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08475" y="8296553"/>
          <a:ext cx="1289049" cy="1026829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10</xdr:row>
      <xdr:rowOff>101314</xdr:rowOff>
    </xdr:from>
    <xdr:to>
      <xdr:col>4</xdr:col>
      <xdr:colOff>1317625</xdr:colOff>
      <xdr:row>10</xdr:row>
      <xdr:rowOff>1058363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24350" y="9445339"/>
          <a:ext cx="1270000" cy="957049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11</xdr:row>
      <xdr:rowOff>89956</xdr:rowOff>
    </xdr:from>
    <xdr:to>
      <xdr:col>4</xdr:col>
      <xdr:colOff>1301751</xdr:colOff>
      <xdr:row>11</xdr:row>
      <xdr:rowOff>1079499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24350" y="10548406"/>
          <a:ext cx="1254126" cy="98954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63501</xdr:colOff>
      <xdr:row>12</xdr:row>
      <xdr:rowOff>127000</xdr:rowOff>
    </xdr:from>
    <xdr:to>
      <xdr:col>4</xdr:col>
      <xdr:colOff>1325465</xdr:colOff>
      <xdr:row>12</xdr:row>
      <xdr:rowOff>1000125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40226" y="11699875"/>
          <a:ext cx="1261964" cy="873125"/>
        </a:xfrm>
        <a:prstGeom prst="rect">
          <a:avLst/>
        </a:prstGeom>
      </xdr:spPr>
    </xdr:pic>
    <xdr:clientData/>
  </xdr:twoCellAnchor>
  <xdr:twoCellAnchor editAs="oneCell">
    <xdr:from>
      <xdr:col>4</xdr:col>
      <xdr:colOff>206375</xdr:colOff>
      <xdr:row>13</xdr:row>
      <xdr:rowOff>63500</xdr:rowOff>
    </xdr:from>
    <xdr:to>
      <xdr:col>4</xdr:col>
      <xdr:colOff>1173372</xdr:colOff>
      <xdr:row>13</xdr:row>
      <xdr:rowOff>1079500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83100" y="12750800"/>
          <a:ext cx="966997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79376</xdr:colOff>
      <xdr:row>14</xdr:row>
      <xdr:rowOff>124487</xdr:rowOff>
    </xdr:from>
    <xdr:to>
      <xdr:col>4</xdr:col>
      <xdr:colOff>1296904</xdr:colOff>
      <xdr:row>14</xdr:row>
      <xdr:rowOff>952501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6101" y="13926212"/>
          <a:ext cx="1217528" cy="828014"/>
        </a:xfrm>
        <a:prstGeom prst="rect">
          <a:avLst/>
        </a:prstGeom>
      </xdr:spPr>
    </xdr:pic>
    <xdr:clientData/>
  </xdr:twoCellAnchor>
  <xdr:twoCellAnchor>
    <xdr:from>
      <xdr:col>4</xdr:col>
      <xdr:colOff>238126</xdr:colOff>
      <xdr:row>64</xdr:row>
      <xdr:rowOff>59538</xdr:rowOff>
    </xdr:from>
    <xdr:to>
      <xdr:col>4</xdr:col>
      <xdr:colOff>1174750</xdr:colOff>
      <xdr:row>64</xdr:row>
      <xdr:rowOff>1100835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14851" y="41721888"/>
          <a:ext cx="936624" cy="1041297"/>
        </a:xfrm>
        <a:prstGeom prst="rect">
          <a:avLst/>
        </a:prstGeom>
      </xdr:spPr>
    </xdr:pic>
    <xdr:clientData/>
  </xdr:twoCellAnchor>
  <xdr:twoCellAnchor editAs="oneCell">
    <xdr:from>
      <xdr:col>4</xdr:col>
      <xdr:colOff>79376</xdr:colOff>
      <xdr:row>19</xdr:row>
      <xdr:rowOff>111126</xdr:rowOff>
    </xdr:from>
    <xdr:to>
      <xdr:col>4</xdr:col>
      <xdr:colOff>1270000</xdr:colOff>
      <xdr:row>19</xdr:row>
      <xdr:rowOff>1085719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56101" y="17256126"/>
          <a:ext cx="1190624" cy="974593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20</xdr:row>
      <xdr:rowOff>63500</xdr:rowOff>
    </xdr:from>
    <xdr:to>
      <xdr:col>4</xdr:col>
      <xdr:colOff>1270000</xdr:colOff>
      <xdr:row>20</xdr:row>
      <xdr:rowOff>1056177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71975" y="18322925"/>
          <a:ext cx="1174750" cy="992677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23</xdr:row>
      <xdr:rowOff>111125</xdr:rowOff>
    </xdr:from>
    <xdr:to>
      <xdr:col>4</xdr:col>
      <xdr:colOff>1333500</xdr:colOff>
      <xdr:row>23</xdr:row>
      <xdr:rowOff>1058610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24350" y="26171525"/>
          <a:ext cx="1285875" cy="947485"/>
        </a:xfrm>
        <a:prstGeom prst="rect">
          <a:avLst/>
        </a:prstGeom>
      </xdr:spPr>
    </xdr:pic>
    <xdr:clientData/>
  </xdr:twoCellAnchor>
  <xdr:twoCellAnchor editAs="oneCell">
    <xdr:from>
      <xdr:col>4</xdr:col>
      <xdr:colOff>222250</xdr:colOff>
      <xdr:row>31</xdr:row>
      <xdr:rowOff>63500</xdr:rowOff>
    </xdr:from>
    <xdr:to>
      <xdr:col>4</xdr:col>
      <xdr:colOff>1146338</xdr:colOff>
      <xdr:row>31</xdr:row>
      <xdr:rowOff>1047750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342"/>
        <a:stretch/>
      </xdr:blipFill>
      <xdr:spPr>
        <a:xfrm>
          <a:off x="4498975" y="29467175"/>
          <a:ext cx="924088" cy="984250"/>
        </a:xfrm>
        <a:prstGeom prst="rect">
          <a:avLst/>
        </a:prstGeom>
      </xdr:spPr>
    </xdr:pic>
    <xdr:clientData/>
  </xdr:twoCellAnchor>
  <xdr:twoCellAnchor editAs="oneCell">
    <xdr:from>
      <xdr:col>4</xdr:col>
      <xdr:colOff>31750</xdr:colOff>
      <xdr:row>30</xdr:row>
      <xdr:rowOff>333375</xdr:rowOff>
    </xdr:from>
    <xdr:to>
      <xdr:col>4</xdr:col>
      <xdr:colOff>1291671</xdr:colOff>
      <xdr:row>30</xdr:row>
      <xdr:rowOff>730250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08475" y="34194750"/>
          <a:ext cx="1259921" cy="396875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29</xdr:row>
      <xdr:rowOff>174626</xdr:rowOff>
    </xdr:from>
    <xdr:to>
      <xdr:col>4</xdr:col>
      <xdr:colOff>1311878</xdr:colOff>
      <xdr:row>29</xdr:row>
      <xdr:rowOff>873126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24350" y="32921576"/>
          <a:ext cx="1264253" cy="69850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47624</xdr:colOff>
      <xdr:row>28</xdr:row>
      <xdr:rowOff>365125</xdr:rowOff>
    </xdr:from>
    <xdr:to>
      <xdr:col>4</xdr:col>
      <xdr:colOff>1316071</xdr:colOff>
      <xdr:row>28</xdr:row>
      <xdr:rowOff>793749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24349" y="31997650"/>
          <a:ext cx="1268447" cy="428624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22</xdr:row>
      <xdr:rowOff>111125</xdr:rowOff>
    </xdr:from>
    <xdr:to>
      <xdr:col>4</xdr:col>
      <xdr:colOff>1296946</xdr:colOff>
      <xdr:row>22</xdr:row>
      <xdr:rowOff>968375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24350" y="22828250"/>
          <a:ext cx="1249321" cy="85725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21</xdr:row>
      <xdr:rowOff>122768</xdr:rowOff>
    </xdr:from>
    <xdr:to>
      <xdr:col>4</xdr:col>
      <xdr:colOff>1324818</xdr:colOff>
      <xdr:row>21</xdr:row>
      <xdr:rowOff>1047750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40225" y="21725468"/>
          <a:ext cx="1261318" cy="924982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25</xdr:row>
      <xdr:rowOff>222250</xdr:rowOff>
    </xdr:from>
    <xdr:to>
      <xdr:col>4</xdr:col>
      <xdr:colOff>1325303</xdr:colOff>
      <xdr:row>25</xdr:row>
      <xdr:rowOff>904875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24350" y="24053800"/>
          <a:ext cx="1277678" cy="682625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26</xdr:row>
      <xdr:rowOff>47624</xdr:rowOff>
    </xdr:from>
    <xdr:to>
      <xdr:col>4</xdr:col>
      <xdr:colOff>1264222</xdr:colOff>
      <xdr:row>26</xdr:row>
      <xdr:rowOff>1079499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87850" y="24993599"/>
          <a:ext cx="1153097" cy="1031875"/>
        </a:xfrm>
        <a:prstGeom prst="rect">
          <a:avLst/>
        </a:prstGeom>
      </xdr:spPr>
    </xdr:pic>
    <xdr:clientData/>
  </xdr:twoCellAnchor>
  <xdr:twoCellAnchor editAs="oneCell">
    <xdr:from>
      <xdr:col>4</xdr:col>
      <xdr:colOff>31750</xdr:colOff>
      <xdr:row>27</xdr:row>
      <xdr:rowOff>111124</xdr:rowOff>
    </xdr:from>
    <xdr:to>
      <xdr:col>4</xdr:col>
      <xdr:colOff>1301025</xdr:colOff>
      <xdr:row>27</xdr:row>
      <xdr:rowOff>952499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08475" y="27285949"/>
          <a:ext cx="1269275" cy="841375"/>
        </a:xfrm>
        <a:prstGeom prst="rect">
          <a:avLst/>
        </a:prstGeom>
      </xdr:spPr>
    </xdr:pic>
    <xdr:clientData/>
  </xdr:twoCellAnchor>
  <xdr:twoCellAnchor editAs="oneCell">
    <xdr:from>
      <xdr:col>4</xdr:col>
      <xdr:colOff>79375</xdr:colOff>
      <xdr:row>38</xdr:row>
      <xdr:rowOff>31750</xdr:rowOff>
    </xdr:from>
    <xdr:to>
      <xdr:col>4</xdr:col>
      <xdr:colOff>1289233</xdr:colOff>
      <xdr:row>38</xdr:row>
      <xdr:rowOff>1084989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56100" y="39465250"/>
          <a:ext cx="1209858" cy="1053239"/>
        </a:xfrm>
        <a:prstGeom prst="rect">
          <a:avLst/>
        </a:prstGeom>
      </xdr:spPr>
    </xdr:pic>
    <xdr:clientData/>
  </xdr:twoCellAnchor>
  <xdr:twoCellAnchor editAs="oneCell">
    <xdr:from>
      <xdr:col>4</xdr:col>
      <xdr:colOff>47624</xdr:colOff>
      <xdr:row>36</xdr:row>
      <xdr:rowOff>222250</xdr:rowOff>
    </xdr:from>
    <xdr:to>
      <xdr:col>4</xdr:col>
      <xdr:colOff>1333499</xdr:colOff>
      <xdr:row>36</xdr:row>
      <xdr:rowOff>936625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24349" y="40770175"/>
          <a:ext cx="1285875" cy="714375"/>
        </a:xfrm>
        <a:prstGeom prst="rect">
          <a:avLst/>
        </a:prstGeom>
      </xdr:spPr>
    </xdr:pic>
    <xdr:clientData/>
  </xdr:twoCellAnchor>
  <xdr:twoCellAnchor editAs="oneCell">
    <xdr:from>
      <xdr:col>4</xdr:col>
      <xdr:colOff>79375</xdr:colOff>
      <xdr:row>32</xdr:row>
      <xdr:rowOff>349250</xdr:rowOff>
    </xdr:from>
    <xdr:to>
      <xdr:col>4</xdr:col>
      <xdr:colOff>1296756</xdr:colOff>
      <xdr:row>32</xdr:row>
      <xdr:rowOff>807973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6100" y="35325050"/>
          <a:ext cx="1217381" cy="458723"/>
        </a:xfrm>
        <a:prstGeom prst="rect">
          <a:avLst/>
        </a:prstGeom>
      </xdr:spPr>
    </xdr:pic>
    <xdr:clientData/>
  </xdr:twoCellAnchor>
  <xdr:twoCellAnchor editAs="oneCell">
    <xdr:from>
      <xdr:col>4</xdr:col>
      <xdr:colOff>31751</xdr:colOff>
      <xdr:row>35</xdr:row>
      <xdr:rowOff>47625</xdr:rowOff>
    </xdr:from>
    <xdr:to>
      <xdr:col>4</xdr:col>
      <xdr:colOff>1322917</xdr:colOff>
      <xdr:row>35</xdr:row>
      <xdr:rowOff>1016000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08476" y="36137850"/>
          <a:ext cx="1291166" cy="968375"/>
        </a:xfrm>
        <a:prstGeom prst="rect">
          <a:avLst/>
        </a:prstGeom>
      </xdr:spPr>
    </xdr:pic>
    <xdr:clientData/>
  </xdr:twoCellAnchor>
  <xdr:twoCellAnchor editAs="oneCell">
    <xdr:from>
      <xdr:col>4</xdr:col>
      <xdr:colOff>31750</xdr:colOff>
      <xdr:row>37</xdr:row>
      <xdr:rowOff>206375</xdr:rowOff>
    </xdr:from>
    <xdr:to>
      <xdr:col>4</xdr:col>
      <xdr:colOff>1311885</xdr:colOff>
      <xdr:row>37</xdr:row>
      <xdr:rowOff>936624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08475" y="37411025"/>
          <a:ext cx="1280135" cy="730249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142876</xdr:colOff>
      <xdr:row>39</xdr:row>
      <xdr:rowOff>63500</xdr:rowOff>
    </xdr:from>
    <xdr:to>
      <xdr:col>4</xdr:col>
      <xdr:colOff>1334944</xdr:colOff>
      <xdr:row>39</xdr:row>
      <xdr:rowOff>1079500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19601" y="38382575"/>
          <a:ext cx="1192068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66</xdr:row>
      <xdr:rowOff>55473</xdr:rowOff>
    </xdr:from>
    <xdr:to>
      <xdr:col>4</xdr:col>
      <xdr:colOff>1246525</xdr:colOff>
      <xdr:row>66</xdr:row>
      <xdr:rowOff>1095374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19600" y="43946673"/>
          <a:ext cx="1103650" cy="1039901"/>
        </a:xfrm>
        <a:prstGeom prst="rect">
          <a:avLst/>
        </a:prstGeom>
      </xdr:spPr>
    </xdr:pic>
    <xdr:clientData/>
  </xdr:twoCellAnchor>
  <xdr:twoCellAnchor editAs="oneCell">
    <xdr:from>
      <xdr:col>4</xdr:col>
      <xdr:colOff>1097757</xdr:colOff>
      <xdr:row>0</xdr:row>
      <xdr:rowOff>0</xdr:rowOff>
    </xdr:from>
    <xdr:to>
      <xdr:col>6</xdr:col>
      <xdr:colOff>276718</xdr:colOff>
      <xdr:row>0</xdr:row>
      <xdr:rowOff>627942</xdr:rowOff>
    </xdr:to>
    <xdr:pic>
      <xdr:nvPicPr>
        <xdr:cNvPr id="47" name="Рисунок 46">
          <a:hlinkClick xmlns:r="http://schemas.openxmlformats.org/officeDocument/2006/relationships" r:id="rId40" tooltip="Защитное снаряжение с фломастерами (США)"/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5384007" y="0"/>
          <a:ext cx="1274461" cy="6279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31750</xdr:rowOff>
    </xdr:from>
    <xdr:to>
      <xdr:col>3</xdr:col>
      <xdr:colOff>1393004</xdr:colOff>
      <xdr:row>0</xdr:row>
      <xdr:rowOff>603250</xdr:rowOff>
    </xdr:to>
    <xdr:pic>
      <xdr:nvPicPr>
        <xdr:cNvPr id="48" name="Рисунок 47">
          <a:hlinkClick xmlns:r="http://schemas.openxmlformats.org/officeDocument/2006/relationships" r:id="rId42" tooltip="Самокаты, электросамокаты №1 в Мире! (США)"/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8375" y="31750"/>
          <a:ext cx="2472504" cy="571500"/>
        </a:xfrm>
        <a:prstGeom prst="rect">
          <a:avLst/>
        </a:prstGeom>
      </xdr:spPr>
    </xdr:pic>
    <xdr:clientData/>
  </xdr:twoCellAnchor>
  <xdr:twoCellAnchor editAs="oneCell">
    <xdr:from>
      <xdr:col>6</xdr:col>
      <xdr:colOff>292100</xdr:colOff>
      <xdr:row>0</xdr:row>
      <xdr:rowOff>35203</xdr:rowOff>
    </xdr:from>
    <xdr:to>
      <xdr:col>7</xdr:col>
      <xdr:colOff>522534</xdr:colOff>
      <xdr:row>0</xdr:row>
      <xdr:rowOff>619125</xdr:rowOff>
    </xdr:to>
    <xdr:pic>
      <xdr:nvPicPr>
        <xdr:cNvPr id="49" name="Рисунок 48">
          <a:hlinkClick xmlns:r="http://schemas.openxmlformats.org/officeDocument/2006/relationships" r:id="rId44" tooltip="Пластиковый механический конструктор (Польша)"/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73850" y="35203"/>
          <a:ext cx="1595684" cy="583922"/>
        </a:xfrm>
        <a:prstGeom prst="rect">
          <a:avLst/>
        </a:prstGeom>
      </xdr:spPr>
    </xdr:pic>
    <xdr:clientData/>
  </xdr:twoCellAnchor>
  <xdr:twoCellAnchor>
    <xdr:from>
      <xdr:col>3</xdr:col>
      <xdr:colOff>1425496</xdr:colOff>
      <xdr:row>0</xdr:row>
      <xdr:rowOff>0</xdr:rowOff>
    </xdr:from>
    <xdr:to>
      <xdr:col>4</xdr:col>
      <xdr:colOff>101600</xdr:colOff>
      <xdr:row>0</xdr:row>
      <xdr:rowOff>670618</xdr:rowOff>
    </xdr:to>
    <xdr:pic>
      <xdr:nvPicPr>
        <xdr:cNvPr id="50" name="Рисунок 49">
          <a:hlinkClick xmlns:r="http://schemas.openxmlformats.org/officeDocument/2006/relationships" r:id="rId46" tooltip="Деревянные механические 3D-конструкторы (Украина)"/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3473371" y="0"/>
          <a:ext cx="914479" cy="670618"/>
        </a:xfrm>
        <a:prstGeom prst="rect">
          <a:avLst/>
        </a:prstGeom>
      </xdr:spPr>
    </xdr:pic>
    <xdr:clientData/>
  </xdr:twoCellAnchor>
  <xdr:twoCellAnchor editAs="oneCell">
    <xdr:from>
      <xdr:col>7</xdr:col>
      <xdr:colOff>569912</xdr:colOff>
      <xdr:row>0</xdr:row>
      <xdr:rowOff>27780</xdr:rowOff>
    </xdr:from>
    <xdr:to>
      <xdr:col>8</xdr:col>
      <xdr:colOff>206053</xdr:colOff>
      <xdr:row>0</xdr:row>
      <xdr:rowOff>613047</xdr:rowOff>
    </xdr:to>
    <xdr:pic>
      <xdr:nvPicPr>
        <xdr:cNvPr id="51" name="Рисунок 50">
          <a:hlinkClick xmlns:r="http://schemas.openxmlformats.org/officeDocument/2006/relationships" r:id="rId48" tooltip="Назад к истокам. Оригинальные товары для творчества (Россия)"/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8316912" y="27780"/>
          <a:ext cx="1001391" cy="585267"/>
        </a:xfrm>
        <a:prstGeom prst="rect">
          <a:avLst/>
        </a:prstGeom>
      </xdr:spPr>
    </xdr:pic>
    <xdr:clientData/>
  </xdr:twoCellAnchor>
  <xdr:twoCellAnchor>
    <xdr:from>
      <xdr:col>4</xdr:col>
      <xdr:colOff>196850</xdr:colOff>
      <xdr:row>0</xdr:row>
      <xdr:rowOff>7625</xdr:rowOff>
    </xdr:from>
    <xdr:to>
      <xdr:col>4</xdr:col>
      <xdr:colOff>1022350</xdr:colOff>
      <xdr:row>0</xdr:row>
      <xdr:rowOff>635000</xdr:rowOff>
    </xdr:to>
    <xdr:pic>
      <xdr:nvPicPr>
        <xdr:cNvPr id="52" name="Рисунок 51">
          <a:hlinkClick xmlns:r="http://schemas.openxmlformats.org/officeDocument/2006/relationships" r:id="rId50" tooltip="Детские механические деревянные пазлы-разукрашки (Украина)"/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3100" y="7625"/>
          <a:ext cx="825500" cy="627375"/>
        </a:xfrm>
        <a:prstGeom prst="rect">
          <a:avLst/>
        </a:prstGeom>
      </xdr:spPr>
    </xdr:pic>
    <xdr:clientData/>
  </xdr:twoCellAnchor>
  <xdr:twoCellAnchor editAs="oneCell">
    <xdr:from>
      <xdr:col>4</xdr:col>
      <xdr:colOff>68038</xdr:colOff>
      <xdr:row>34</xdr:row>
      <xdr:rowOff>54429</xdr:rowOff>
    </xdr:from>
    <xdr:to>
      <xdr:col>4</xdr:col>
      <xdr:colOff>1285303</xdr:colOff>
      <xdr:row>34</xdr:row>
      <xdr:rowOff>1074964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01888" y="36801879"/>
          <a:ext cx="1217265" cy="1020535"/>
        </a:xfrm>
        <a:prstGeom prst="rect">
          <a:avLst/>
        </a:prstGeom>
      </xdr:spPr>
    </xdr:pic>
    <xdr:clientData/>
  </xdr:twoCellAnchor>
  <xdr:twoCellAnchor editAs="oneCell">
    <xdr:from>
      <xdr:col>4</xdr:col>
      <xdr:colOff>95248</xdr:colOff>
      <xdr:row>33</xdr:row>
      <xdr:rowOff>68036</xdr:rowOff>
    </xdr:from>
    <xdr:to>
      <xdr:col>4</xdr:col>
      <xdr:colOff>1301149</xdr:colOff>
      <xdr:row>33</xdr:row>
      <xdr:rowOff>1061358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29098" y="35701061"/>
          <a:ext cx="1205901" cy="993322"/>
        </a:xfrm>
        <a:prstGeom prst="rect">
          <a:avLst/>
        </a:prstGeom>
      </xdr:spPr>
    </xdr:pic>
    <xdr:clientData/>
  </xdr:twoCellAnchor>
  <xdr:twoCellAnchor editAs="oneCell">
    <xdr:from>
      <xdr:col>4</xdr:col>
      <xdr:colOff>40822</xdr:colOff>
      <xdr:row>40</xdr:row>
      <xdr:rowOff>149678</xdr:rowOff>
    </xdr:from>
    <xdr:to>
      <xdr:col>4</xdr:col>
      <xdr:colOff>1292680</xdr:colOff>
      <xdr:row>40</xdr:row>
      <xdr:rowOff>982294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4672" y="43583678"/>
          <a:ext cx="1251858" cy="832616"/>
        </a:xfrm>
        <a:prstGeom prst="rect">
          <a:avLst/>
        </a:prstGeom>
      </xdr:spPr>
    </xdr:pic>
    <xdr:clientData/>
  </xdr:twoCellAnchor>
  <xdr:twoCellAnchor editAs="oneCell">
    <xdr:from>
      <xdr:col>4</xdr:col>
      <xdr:colOff>54430</xdr:colOff>
      <xdr:row>41</xdr:row>
      <xdr:rowOff>95250</xdr:rowOff>
    </xdr:from>
    <xdr:to>
      <xdr:col>4</xdr:col>
      <xdr:colOff>1299397</xdr:colOff>
      <xdr:row>41</xdr:row>
      <xdr:rowOff>1006929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8280" y="44643675"/>
          <a:ext cx="1244967" cy="911679"/>
        </a:xfrm>
        <a:prstGeom prst="rect">
          <a:avLst/>
        </a:prstGeom>
      </xdr:spPr>
    </xdr:pic>
    <xdr:clientData/>
  </xdr:twoCellAnchor>
  <xdr:twoCellAnchor editAs="oneCell">
    <xdr:from>
      <xdr:col>4</xdr:col>
      <xdr:colOff>40822</xdr:colOff>
      <xdr:row>42</xdr:row>
      <xdr:rowOff>163286</xdr:rowOff>
    </xdr:from>
    <xdr:to>
      <xdr:col>4</xdr:col>
      <xdr:colOff>1326524</xdr:colOff>
      <xdr:row>42</xdr:row>
      <xdr:rowOff>911680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74672" y="45826136"/>
          <a:ext cx="1285702" cy="748394"/>
        </a:xfrm>
        <a:prstGeom prst="rect">
          <a:avLst/>
        </a:prstGeom>
      </xdr:spPr>
    </xdr:pic>
    <xdr:clientData/>
  </xdr:twoCellAnchor>
  <xdr:twoCellAnchor editAs="oneCell">
    <xdr:from>
      <xdr:col>4</xdr:col>
      <xdr:colOff>149681</xdr:colOff>
      <xdr:row>43</xdr:row>
      <xdr:rowOff>54428</xdr:rowOff>
    </xdr:from>
    <xdr:to>
      <xdr:col>4</xdr:col>
      <xdr:colOff>1251858</xdr:colOff>
      <xdr:row>43</xdr:row>
      <xdr:rowOff>1084964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35931" y="47216785"/>
          <a:ext cx="1102177" cy="1030536"/>
        </a:xfrm>
        <a:prstGeom prst="rect">
          <a:avLst/>
        </a:prstGeom>
      </xdr:spPr>
    </xdr:pic>
    <xdr:clientData/>
  </xdr:twoCellAnchor>
  <xdr:twoCellAnchor editAs="oneCell">
    <xdr:from>
      <xdr:col>4</xdr:col>
      <xdr:colOff>176893</xdr:colOff>
      <xdr:row>44</xdr:row>
      <xdr:rowOff>68037</xdr:rowOff>
    </xdr:from>
    <xdr:to>
      <xdr:col>4</xdr:col>
      <xdr:colOff>1227043</xdr:colOff>
      <xdr:row>44</xdr:row>
      <xdr:rowOff>1059871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10743" y="47959737"/>
          <a:ext cx="1050150" cy="991834"/>
        </a:xfrm>
        <a:prstGeom prst="rect">
          <a:avLst/>
        </a:prstGeom>
      </xdr:spPr>
    </xdr:pic>
    <xdr:clientData/>
  </xdr:twoCellAnchor>
  <xdr:twoCellAnchor editAs="oneCell">
    <xdr:from>
      <xdr:col>4</xdr:col>
      <xdr:colOff>231323</xdr:colOff>
      <xdr:row>45</xdr:row>
      <xdr:rowOff>54430</xdr:rowOff>
    </xdr:from>
    <xdr:to>
      <xdr:col>4</xdr:col>
      <xdr:colOff>1148951</xdr:colOff>
      <xdr:row>45</xdr:row>
      <xdr:rowOff>1088440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65173" y="49060555"/>
          <a:ext cx="917628" cy="1034010"/>
        </a:xfrm>
        <a:prstGeom prst="rect">
          <a:avLst/>
        </a:prstGeom>
      </xdr:spPr>
    </xdr:pic>
    <xdr:clientData/>
  </xdr:twoCellAnchor>
  <xdr:twoCellAnchor editAs="oneCell">
    <xdr:from>
      <xdr:col>4</xdr:col>
      <xdr:colOff>27214</xdr:colOff>
      <xdr:row>46</xdr:row>
      <xdr:rowOff>95249</xdr:rowOff>
    </xdr:from>
    <xdr:to>
      <xdr:col>4</xdr:col>
      <xdr:colOff>1287248</xdr:colOff>
      <xdr:row>46</xdr:row>
      <xdr:rowOff>1047749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61064" y="50215799"/>
          <a:ext cx="1260034" cy="952500"/>
        </a:xfrm>
        <a:prstGeom prst="rect">
          <a:avLst/>
        </a:prstGeom>
      </xdr:spPr>
    </xdr:pic>
    <xdr:clientData/>
  </xdr:twoCellAnchor>
  <xdr:twoCellAnchor editAs="oneCell">
    <xdr:from>
      <xdr:col>4</xdr:col>
      <xdr:colOff>40821</xdr:colOff>
      <xdr:row>47</xdr:row>
      <xdr:rowOff>163287</xdr:rowOff>
    </xdr:from>
    <xdr:to>
      <xdr:col>4</xdr:col>
      <xdr:colOff>1306286</xdr:colOff>
      <xdr:row>47</xdr:row>
      <xdr:rowOff>1005613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4671" y="51398262"/>
          <a:ext cx="1265465" cy="842326"/>
        </a:xfrm>
        <a:prstGeom prst="rect">
          <a:avLst/>
        </a:prstGeom>
      </xdr:spPr>
    </xdr:pic>
    <xdr:clientData/>
  </xdr:twoCellAnchor>
  <xdr:twoCellAnchor editAs="oneCell">
    <xdr:from>
      <xdr:col>4</xdr:col>
      <xdr:colOff>54428</xdr:colOff>
      <xdr:row>48</xdr:row>
      <xdr:rowOff>244929</xdr:rowOff>
    </xdr:from>
    <xdr:to>
      <xdr:col>4</xdr:col>
      <xdr:colOff>1307394</xdr:colOff>
      <xdr:row>48</xdr:row>
      <xdr:rowOff>884464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8278" y="52594329"/>
          <a:ext cx="1252966" cy="639535"/>
        </a:xfrm>
        <a:prstGeom prst="rect">
          <a:avLst/>
        </a:prstGeom>
      </xdr:spPr>
    </xdr:pic>
    <xdr:clientData/>
  </xdr:twoCellAnchor>
  <xdr:twoCellAnchor editAs="oneCell">
    <xdr:from>
      <xdr:col>4</xdr:col>
      <xdr:colOff>326572</xdr:colOff>
      <xdr:row>49</xdr:row>
      <xdr:rowOff>34294</xdr:rowOff>
    </xdr:from>
    <xdr:to>
      <xdr:col>4</xdr:col>
      <xdr:colOff>1020536</xdr:colOff>
      <xdr:row>49</xdr:row>
      <xdr:rowOff>1077685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2822" y="53891365"/>
          <a:ext cx="693964" cy="1043391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55</xdr:row>
      <xdr:rowOff>206374</xdr:rowOff>
    </xdr:from>
    <xdr:to>
      <xdr:col>4</xdr:col>
      <xdr:colOff>1317625</xdr:colOff>
      <xdr:row>55</xdr:row>
      <xdr:rowOff>905941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33875" y="59420124"/>
          <a:ext cx="1270000" cy="699567"/>
        </a:xfrm>
        <a:prstGeom prst="rect">
          <a:avLst/>
        </a:prstGeom>
      </xdr:spPr>
    </xdr:pic>
    <xdr:clientData/>
  </xdr:twoCellAnchor>
  <xdr:twoCellAnchor editAs="oneCell">
    <xdr:from>
      <xdr:col>4</xdr:col>
      <xdr:colOff>206375</xdr:colOff>
      <xdr:row>56</xdr:row>
      <xdr:rowOff>79375</xdr:rowOff>
    </xdr:from>
    <xdr:to>
      <xdr:col>4</xdr:col>
      <xdr:colOff>1192850</xdr:colOff>
      <xdr:row>56</xdr:row>
      <xdr:rowOff>1047750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92625" y="60404375"/>
          <a:ext cx="986475" cy="968375"/>
        </a:xfrm>
        <a:prstGeom prst="rect">
          <a:avLst/>
        </a:prstGeom>
      </xdr:spPr>
    </xdr:pic>
    <xdr:clientData/>
  </xdr:twoCellAnchor>
  <xdr:twoCellAnchor editAs="oneCell">
    <xdr:from>
      <xdr:col>4</xdr:col>
      <xdr:colOff>174626</xdr:colOff>
      <xdr:row>67</xdr:row>
      <xdr:rowOff>64972</xdr:rowOff>
    </xdr:from>
    <xdr:to>
      <xdr:col>4</xdr:col>
      <xdr:colOff>1222376</xdr:colOff>
      <xdr:row>67</xdr:row>
      <xdr:rowOff>1076270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60876" y="65946222"/>
          <a:ext cx="1047750" cy="1011298"/>
        </a:xfrm>
        <a:prstGeom prst="rect">
          <a:avLst/>
        </a:prstGeom>
      </xdr:spPr>
    </xdr:pic>
    <xdr:clientData/>
  </xdr:twoCellAnchor>
  <xdr:twoCellAnchor editAs="oneCell">
    <xdr:from>
      <xdr:col>4</xdr:col>
      <xdr:colOff>31750</xdr:colOff>
      <xdr:row>68</xdr:row>
      <xdr:rowOff>190500</xdr:rowOff>
    </xdr:from>
    <xdr:to>
      <xdr:col>4</xdr:col>
      <xdr:colOff>1331527</xdr:colOff>
      <xdr:row>68</xdr:row>
      <xdr:rowOff>956150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000" y="67183000"/>
          <a:ext cx="1299777" cy="765650"/>
        </a:xfrm>
        <a:prstGeom prst="rect">
          <a:avLst/>
        </a:prstGeom>
      </xdr:spPr>
    </xdr:pic>
    <xdr:clientData/>
  </xdr:twoCellAnchor>
  <xdr:twoCellAnchor editAs="oneCell">
    <xdr:from>
      <xdr:col>4</xdr:col>
      <xdr:colOff>40821</xdr:colOff>
      <xdr:row>50</xdr:row>
      <xdr:rowOff>122465</xdr:rowOff>
    </xdr:from>
    <xdr:to>
      <xdr:col>4</xdr:col>
      <xdr:colOff>1288800</xdr:colOff>
      <xdr:row>50</xdr:row>
      <xdr:rowOff>952501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27071" y="53979536"/>
          <a:ext cx="1247979" cy="830036"/>
        </a:xfrm>
        <a:prstGeom prst="rect">
          <a:avLst/>
        </a:prstGeom>
      </xdr:spPr>
    </xdr:pic>
    <xdr:clientData/>
  </xdr:twoCellAnchor>
  <xdr:twoCellAnchor editAs="oneCell">
    <xdr:from>
      <xdr:col>4</xdr:col>
      <xdr:colOff>54428</xdr:colOff>
      <xdr:row>51</xdr:row>
      <xdr:rowOff>27215</xdr:rowOff>
    </xdr:from>
    <xdr:to>
      <xdr:col>4</xdr:col>
      <xdr:colOff>1293706</xdr:colOff>
      <xdr:row>51</xdr:row>
      <xdr:rowOff>1088571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40678" y="55000072"/>
          <a:ext cx="1239278" cy="1061356"/>
        </a:xfrm>
        <a:prstGeom prst="rect">
          <a:avLst/>
        </a:prstGeom>
      </xdr:spPr>
    </xdr:pic>
    <xdr:clientData/>
  </xdr:twoCellAnchor>
  <xdr:twoCellAnchor editAs="oneCell">
    <xdr:from>
      <xdr:col>4</xdr:col>
      <xdr:colOff>40822</xdr:colOff>
      <xdr:row>53</xdr:row>
      <xdr:rowOff>95250</xdr:rowOff>
    </xdr:from>
    <xdr:to>
      <xdr:col>4</xdr:col>
      <xdr:colOff>1292679</xdr:colOff>
      <xdr:row>53</xdr:row>
      <xdr:rowOff>1043756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27072" y="57299679"/>
          <a:ext cx="1251857" cy="948506"/>
        </a:xfrm>
        <a:prstGeom prst="rect">
          <a:avLst/>
        </a:prstGeom>
      </xdr:spPr>
    </xdr:pic>
    <xdr:clientData/>
  </xdr:twoCellAnchor>
  <xdr:twoCellAnchor editAs="oneCell">
    <xdr:from>
      <xdr:col>4</xdr:col>
      <xdr:colOff>68037</xdr:colOff>
      <xdr:row>54</xdr:row>
      <xdr:rowOff>204108</xdr:rowOff>
    </xdr:from>
    <xdr:to>
      <xdr:col>4</xdr:col>
      <xdr:colOff>1333500</xdr:colOff>
      <xdr:row>54</xdr:row>
      <xdr:rowOff>963779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54287" y="58524322"/>
          <a:ext cx="1265463" cy="759671"/>
        </a:xfrm>
        <a:prstGeom prst="rect">
          <a:avLst/>
        </a:prstGeom>
      </xdr:spPr>
    </xdr:pic>
    <xdr:clientData/>
  </xdr:twoCellAnchor>
  <xdr:twoCellAnchor editAs="oneCell">
    <xdr:from>
      <xdr:col>4</xdr:col>
      <xdr:colOff>40822</xdr:colOff>
      <xdr:row>57</xdr:row>
      <xdr:rowOff>136073</xdr:rowOff>
    </xdr:from>
    <xdr:to>
      <xdr:col>4</xdr:col>
      <xdr:colOff>1318292</xdr:colOff>
      <xdr:row>57</xdr:row>
      <xdr:rowOff>993322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27072" y="61803644"/>
          <a:ext cx="1277470" cy="857249"/>
        </a:xfrm>
        <a:prstGeom prst="rect">
          <a:avLst/>
        </a:prstGeom>
      </xdr:spPr>
    </xdr:pic>
    <xdr:clientData/>
  </xdr:twoCellAnchor>
  <xdr:twoCellAnchor>
    <xdr:from>
      <xdr:col>4</xdr:col>
      <xdr:colOff>54428</xdr:colOff>
      <xdr:row>58</xdr:row>
      <xdr:rowOff>108857</xdr:rowOff>
    </xdr:from>
    <xdr:to>
      <xdr:col>4</xdr:col>
      <xdr:colOff>1295183</xdr:colOff>
      <xdr:row>58</xdr:row>
      <xdr:rowOff>1006928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40678" y="62892214"/>
          <a:ext cx="1240755" cy="898071"/>
        </a:xfrm>
        <a:prstGeom prst="rect">
          <a:avLst/>
        </a:prstGeom>
      </xdr:spPr>
    </xdr:pic>
    <xdr:clientData/>
  </xdr:twoCellAnchor>
  <xdr:twoCellAnchor>
    <xdr:from>
      <xdr:col>4</xdr:col>
      <xdr:colOff>217714</xdr:colOff>
      <xdr:row>59</xdr:row>
      <xdr:rowOff>40823</xdr:rowOff>
    </xdr:from>
    <xdr:to>
      <xdr:col>4</xdr:col>
      <xdr:colOff>1143000</xdr:colOff>
      <xdr:row>59</xdr:row>
      <xdr:rowOff>1054782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03964" y="63939966"/>
          <a:ext cx="925286" cy="1013959"/>
        </a:xfrm>
        <a:prstGeom prst="rect">
          <a:avLst/>
        </a:prstGeom>
      </xdr:spPr>
    </xdr:pic>
    <xdr:clientData/>
  </xdr:twoCellAnchor>
  <xdr:twoCellAnchor>
    <xdr:from>
      <xdr:col>4</xdr:col>
      <xdr:colOff>136072</xdr:colOff>
      <xdr:row>60</xdr:row>
      <xdr:rowOff>40822</xdr:rowOff>
    </xdr:from>
    <xdr:to>
      <xdr:col>4</xdr:col>
      <xdr:colOff>1238251</xdr:colOff>
      <xdr:row>60</xdr:row>
      <xdr:rowOff>1073541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22322" y="65055751"/>
          <a:ext cx="1102179" cy="1032719"/>
        </a:xfrm>
        <a:prstGeom prst="rect">
          <a:avLst/>
        </a:prstGeom>
      </xdr:spPr>
    </xdr:pic>
    <xdr:clientData/>
  </xdr:twoCellAnchor>
  <xdr:twoCellAnchor>
    <xdr:from>
      <xdr:col>4</xdr:col>
      <xdr:colOff>326571</xdr:colOff>
      <xdr:row>63</xdr:row>
      <xdr:rowOff>54430</xdr:rowOff>
    </xdr:from>
    <xdr:to>
      <xdr:col>4</xdr:col>
      <xdr:colOff>1080577</xdr:colOff>
      <xdr:row>63</xdr:row>
      <xdr:rowOff>1061359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12821" y="66185144"/>
          <a:ext cx="754006" cy="1006929"/>
        </a:xfrm>
        <a:prstGeom prst="rect">
          <a:avLst/>
        </a:prstGeom>
      </xdr:spPr>
    </xdr:pic>
    <xdr:clientData/>
  </xdr:twoCellAnchor>
  <xdr:twoCellAnchor editAs="oneCell">
    <xdr:from>
      <xdr:col>4</xdr:col>
      <xdr:colOff>27213</xdr:colOff>
      <xdr:row>52</xdr:row>
      <xdr:rowOff>190500</xdr:rowOff>
    </xdr:from>
    <xdr:to>
      <xdr:col>4</xdr:col>
      <xdr:colOff>1303273</xdr:colOff>
      <xdr:row>52</xdr:row>
      <xdr:rowOff>938892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13463" y="56279143"/>
          <a:ext cx="1276060" cy="748392"/>
        </a:xfrm>
        <a:prstGeom prst="rect">
          <a:avLst/>
        </a:prstGeom>
      </xdr:spPr>
    </xdr:pic>
    <xdr:clientData/>
  </xdr:twoCellAnchor>
  <xdr:twoCellAnchor>
    <xdr:from>
      <xdr:col>4</xdr:col>
      <xdr:colOff>68035</xdr:colOff>
      <xdr:row>61</xdr:row>
      <xdr:rowOff>163285</xdr:rowOff>
    </xdr:from>
    <xdr:to>
      <xdr:col>4</xdr:col>
      <xdr:colOff>1280528</xdr:colOff>
      <xdr:row>61</xdr:row>
      <xdr:rowOff>966108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54285" y="66293999"/>
          <a:ext cx="1212493" cy="802823"/>
        </a:xfrm>
        <a:prstGeom prst="rect">
          <a:avLst/>
        </a:prstGeom>
      </xdr:spPr>
    </xdr:pic>
    <xdr:clientData/>
  </xdr:twoCellAnchor>
  <xdr:twoCellAnchor>
    <xdr:from>
      <xdr:col>4</xdr:col>
      <xdr:colOff>54430</xdr:colOff>
      <xdr:row>62</xdr:row>
      <xdr:rowOff>190500</xdr:rowOff>
    </xdr:from>
    <xdr:to>
      <xdr:col>4</xdr:col>
      <xdr:colOff>1309088</xdr:colOff>
      <xdr:row>62</xdr:row>
      <xdr:rowOff>966107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40680" y="67437000"/>
          <a:ext cx="1254658" cy="7756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42446</xdr:colOff>
      <xdr:row>4</xdr:row>
      <xdr:rowOff>31750</xdr:rowOff>
    </xdr:from>
    <xdr:to>
      <xdr:col>3</xdr:col>
      <xdr:colOff>1635125</xdr:colOff>
      <xdr:row>4</xdr:row>
      <xdr:rowOff>1095375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8196" y="2794000"/>
          <a:ext cx="1592679" cy="1063625"/>
        </a:xfrm>
        <a:prstGeom prst="rect">
          <a:avLst/>
        </a:prstGeom>
      </xdr:spPr>
    </xdr:pic>
    <xdr:clientData/>
  </xdr:twoCellAnchor>
  <xdr:twoCellAnchor editAs="oneCell">
    <xdr:from>
      <xdr:col>4</xdr:col>
      <xdr:colOff>58118</xdr:colOff>
      <xdr:row>4</xdr:row>
      <xdr:rowOff>31750</xdr:rowOff>
    </xdr:from>
    <xdr:to>
      <xdr:col>4</xdr:col>
      <xdr:colOff>1555749</xdr:colOff>
      <xdr:row>4</xdr:row>
      <xdr:rowOff>1095374</xdr:rowOff>
    </xdr:to>
    <xdr:pic>
      <xdr:nvPicPr>
        <xdr:cNvPr id="4" name="Picture 2" descr="D:\Mine\UGears\CLUB\Coloring Series\TVC\1\!!!\!!!\MAIN_COLOR 2.p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49318" y="2794000"/>
          <a:ext cx="1497631" cy="1063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365125</xdr:colOff>
      <xdr:row>5</xdr:row>
      <xdr:rowOff>47625</xdr:rowOff>
    </xdr:from>
    <xdr:to>
      <xdr:col>3</xdr:col>
      <xdr:colOff>1254125</xdr:colOff>
      <xdr:row>5</xdr:row>
      <xdr:rowOff>1054989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60875" y="3924300"/>
          <a:ext cx="889000" cy="1007364"/>
        </a:xfrm>
        <a:prstGeom prst="rect">
          <a:avLst/>
        </a:prstGeom>
      </xdr:spPr>
    </xdr:pic>
    <xdr:clientData/>
  </xdr:twoCellAnchor>
  <xdr:twoCellAnchor editAs="oneCell">
    <xdr:from>
      <xdr:col>4</xdr:col>
      <xdr:colOff>492125</xdr:colOff>
      <xdr:row>5</xdr:row>
      <xdr:rowOff>62104</xdr:rowOff>
    </xdr:from>
    <xdr:to>
      <xdr:col>4</xdr:col>
      <xdr:colOff>1190625</xdr:colOff>
      <xdr:row>6</xdr:row>
      <xdr:rowOff>20466</xdr:rowOff>
    </xdr:to>
    <xdr:pic>
      <xdr:nvPicPr>
        <xdr:cNvPr id="6" name="Picture 3" descr="D:\Mine\UGears\CLUB\Coloring Series\TVC\1\!!!\!!!\MAIN_COLOR5.png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283325" y="3938779"/>
          <a:ext cx="698500" cy="1072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63500</xdr:colOff>
      <xdr:row>6</xdr:row>
      <xdr:rowOff>222250</xdr:rowOff>
    </xdr:from>
    <xdr:to>
      <xdr:col>3</xdr:col>
      <xdr:colOff>1644128</xdr:colOff>
      <xdr:row>6</xdr:row>
      <xdr:rowOff>952500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9250" y="5213350"/>
          <a:ext cx="1580628" cy="73025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6</xdr:row>
      <xdr:rowOff>142875</xdr:rowOff>
    </xdr:from>
    <xdr:to>
      <xdr:col>4</xdr:col>
      <xdr:colOff>1619250</xdr:colOff>
      <xdr:row>6</xdr:row>
      <xdr:rowOff>1079500</xdr:rowOff>
    </xdr:to>
    <xdr:pic>
      <xdr:nvPicPr>
        <xdr:cNvPr id="8" name="Picture 4" descr="D:\Mine\UGears\CLUB\Coloring Series\TVC\1\!!!\!!!\color (1).png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86450" y="5133975"/>
          <a:ext cx="1524000" cy="93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190500</xdr:colOff>
      <xdr:row>7</xdr:row>
      <xdr:rowOff>47625</xdr:rowOff>
    </xdr:from>
    <xdr:to>
      <xdr:col>3</xdr:col>
      <xdr:colOff>1524000</xdr:colOff>
      <xdr:row>7</xdr:row>
      <xdr:rowOff>1039750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0" y="6153150"/>
          <a:ext cx="1333500" cy="992125"/>
        </a:xfrm>
        <a:prstGeom prst="rect">
          <a:avLst/>
        </a:prstGeom>
      </xdr:spPr>
    </xdr:pic>
    <xdr:clientData/>
  </xdr:twoCellAnchor>
  <xdr:twoCellAnchor editAs="oneCell">
    <xdr:from>
      <xdr:col>3</xdr:col>
      <xdr:colOff>1698624</xdr:colOff>
      <xdr:row>6</xdr:row>
      <xdr:rowOff>1047750</xdr:rowOff>
    </xdr:from>
    <xdr:to>
      <xdr:col>4</xdr:col>
      <xdr:colOff>1444625</xdr:colOff>
      <xdr:row>8</xdr:row>
      <xdr:rowOff>84978</xdr:rowOff>
    </xdr:to>
    <xdr:pic>
      <xdr:nvPicPr>
        <xdr:cNvPr id="10" name="Picture 5" descr="D:\Mine\UGears\CLUB\Coloring Series\TVC\1\!!!\!!!\color2.png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94374" y="6038850"/>
          <a:ext cx="1441451" cy="1266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127000</xdr:colOff>
      <xdr:row>8</xdr:row>
      <xdr:rowOff>47625</xdr:rowOff>
    </xdr:from>
    <xdr:to>
      <xdr:col>3</xdr:col>
      <xdr:colOff>1587500</xdr:colOff>
      <xdr:row>8</xdr:row>
      <xdr:rowOff>1087500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2750" y="7267575"/>
          <a:ext cx="1460500" cy="1039875"/>
        </a:xfrm>
        <a:prstGeom prst="rect">
          <a:avLst/>
        </a:prstGeom>
      </xdr:spPr>
    </xdr:pic>
    <xdr:clientData/>
  </xdr:twoCellAnchor>
  <xdr:twoCellAnchor editAs="oneCell">
    <xdr:from>
      <xdr:col>4</xdr:col>
      <xdr:colOff>206376</xdr:colOff>
      <xdr:row>8</xdr:row>
      <xdr:rowOff>70970</xdr:rowOff>
    </xdr:from>
    <xdr:to>
      <xdr:col>4</xdr:col>
      <xdr:colOff>1508126</xdr:colOff>
      <xdr:row>8</xdr:row>
      <xdr:rowOff>1025196</xdr:rowOff>
    </xdr:to>
    <xdr:pic>
      <xdr:nvPicPr>
        <xdr:cNvPr id="12" name="Picture 4" descr="D:\Mine\UGears\CLUB\Coloring Series\TVC\1\!!!\!!!\main_color6.png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97576" y="7290920"/>
          <a:ext cx="1301750" cy="954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206375</xdr:colOff>
      <xdr:row>9</xdr:row>
      <xdr:rowOff>63500</xdr:rowOff>
    </xdr:from>
    <xdr:to>
      <xdr:col>3</xdr:col>
      <xdr:colOff>1539875</xdr:colOff>
      <xdr:row>9</xdr:row>
      <xdr:rowOff>1095376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02125" y="8397875"/>
          <a:ext cx="1333500" cy="1031876"/>
        </a:xfrm>
        <a:prstGeom prst="rect">
          <a:avLst/>
        </a:prstGeom>
      </xdr:spPr>
    </xdr:pic>
    <xdr:clientData/>
  </xdr:twoCellAnchor>
  <xdr:twoCellAnchor editAs="oneCell">
    <xdr:from>
      <xdr:col>4</xdr:col>
      <xdr:colOff>158750</xdr:colOff>
      <xdr:row>9</xdr:row>
      <xdr:rowOff>15876</xdr:rowOff>
    </xdr:from>
    <xdr:to>
      <xdr:col>4</xdr:col>
      <xdr:colOff>1587500</xdr:colOff>
      <xdr:row>10</xdr:row>
      <xdr:rowOff>15876</xdr:rowOff>
    </xdr:to>
    <xdr:pic>
      <xdr:nvPicPr>
        <xdr:cNvPr id="14" name="Picture 5" descr="D:\Mine\UGears\CLUB\Coloring Series\TVC\1\!!!\!!!\MAIN_color7.png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9950" y="8350251"/>
          <a:ext cx="1428750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301625</xdr:colOff>
      <xdr:row>10</xdr:row>
      <xdr:rowOff>47625</xdr:rowOff>
    </xdr:from>
    <xdr:to>
      <xdr:col>3</xdr:col>
      <xdr:colOff>1428750</xdr:colOff>
      <xdr:row>10</xdr:row>
      <xdr:rowOff>1047750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97375" y="9496425"/>
          <a:ext cx="1127125" cy="100012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10</xdr:row>
      <xdr:rowOff>53689</xdr:rowOff>
    </xdr:from>
    <xdr:to>
      <xdr:col>4</xdr:col>
      <xdr:colOff>1301750</xdr:colOff>
      <xdr:row>10</xdr:row>
      <xdr:rowOff>1079500</xdr:rowOff>
    </xdr:to>
    <xdr:pic>
      <xdr:nvPicPr>
        <xdr:cNvPr id="16" name="Picture 5" descr="D:\Mine\UGears\CLUB\Coloring Series\TVC\1\!!!\!!!\MAIN_COLOR3.png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172200" y="9502489"/>
          <a:ext cx="920750" cy="1025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381000</xdr:colOff>
      <xdr:row>11</xdr:row>
      <xdr:rowOff>79375</xdr:rowOff>
    </xdr:from>
    <xdr:to>
      <xdr:col>3</xdr:col>
      <xdr:colOff>1266825</xdr:colOff>
      <xdr:row>11</xdr:row>
      <xdr:rowOff>1053783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50" y="10709275"/>
          <a:ext cx="885825" cy="974408"/>
        </a:xfrm>
        <a:prstGeom prst="rect">
          <a:avLst/>
        </a:prstGeom>
      </xdr:spPr>
    </xdr:pic>
    <xdr:clientData/>
  </xdr:twoCellAnchor>
  <xdr:twoCellAnchor editAs="oneCell">
    <xdr:from>
      <xdr:col>4</xdr:col>
      <xdr:colOff>396874</xdr:colOff>
      <xdr:row>10</xdr:row>
      <xdr:rowOff>1153581</xdr:rowOff>
    </xdr:from>
    <xdr:to>
      <xdr:col>4</xdr:col>
      <xdr:colOff>1206499</xdr:colOff>
      <xdr:row>12</xdr:row>
      <xdr:rowOff>14550</xdr:rowOff>
    </xdr:to>
    <xdr:pic>
      <xdr:nvPicPr>
        <xdr:cNvPr id="18" name="Picture 4" descr="D:\Mine\UGears\CLUB\Coloring Series\TVC\1\!!!\!!!\main_color2.png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188074" y="10602381"/>
          <a:ext cx="809625" cy="1156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412750</xdr:colOff>
      <xdr:row>12</xdr:row>
      <xdr:rowOff>47625</xdr:rowOff>
    </xdr:from>
    <xdr:to>
      <xdr:col>3</xdr:col>
      <xdr:colOff>1349375</xdr:colOff>
      <xdr:row>12</xdr:row>
      <xdr:rowOff>1079501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08500" y="11791950"/>
          <a:ext cx="936625" cy="1031876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428624</xdr:colOff>
      <xdr:row>12</xdr:row>
      <xdr:rowOff>95250</xdr:rowOff>
    </xdr:from>
    <xdr:to>
      <xdr:col>4</xdr:col>
      <xdr:colOff>1206499</xdr:colOff>
      <xdr:row>12</xdr:row>
      <xdr:rowOff>1009650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9824" y="11839575"/>
          <a:ext cx="777875" cy="914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428625</xdr:colOff>
      <xdr:row>13</xdr:row>
      <xdr:rowOff>63500</xdr:rowOff>
    </xdr:from>
    <xdr:to>
      <xdr:col>3</xdr:col>
      <xdr:colOff>1243099</xdr:colOff>
      <xdr:row>13</xdr:row>
      <xdr:rowOff>1095375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24375" y="12922250"/>
          <a:ext cx="814474" cy="1031875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476251</xdr:colOff>
      <xdr:row>13</xdr:row>
      <xdr:rowOff>31750</xdr:rowOff>
    </xdr:from>
    <xdr:to>
      <xdr:col>4</xdr:col>
      <xdr:colOff>1222375</xdr:colOff>
      <xdr:row>13</xdr:row>
      <xdr:rowOff>1062155</xdr:rowOff>
    </xdr:to>
    <xdr:pic>
      <xdr:nvPicPr>
        <xdr:cNvPr id="22" name="Picture 2" descr="D:\Mine\UGears\CLUB\Coloring Series\TVC\1\!!!\!!!\main_color4.png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267451" y="12890500"/>
          <a:ext cx="746124" cy="1030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</xdr:colOff>
      <xdr:row>14</xdr:row>
      <xdr:rowOff>206374</xdr:rowOff>
    </xdr:from>
    <xdr:to>
      <xdr:col>3</xdr:col>
      <xdr:colOff>1679775</xdr:colOff>
      <xdr:row>14</xdr:row>
      <xdr:rowOff>952499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3375" y="14179549"/>
          <a:ext cx="1632150" cy="746125"/>
        </a:xfrm>
        <a:prstGeom prst="rect">
          <a:avLst/>
        </a:prstGeom>
      </xdr:spPr>
    </xdr:pic>
    <xdr:clientData/>
  </xdr:twoCellAnchor>
  <xdr:twoCellAnchor editAs="oneCell">
    <xdr:from>
      <xdr:col>3</xdr:col>
      <xdr:colOff>1666874</xdr:colOff>
      <xdr:row>13</xdr:row>
      <xdr:rowOff>1095375</xdr:rowOff>
    </xdr:from>
    <xdr:to>
      <xdr:col>5</xdr:col>
      <xdr:colOff>15873</xdr:colOff>
      <xdr:row>14</xdr:row>
      <xdr:rowOff>1056295</xdr:rowOff>
    </xdr:to>
    <xdr:pic>
      <xdr:nvPicPr>
        <xdr:cNvPr id="24" name="Picture 3" descr="D:\Mine\UGears\CLUB\Coloring Series\TVC\1\!!!\!!!\main_color_.png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62624" y="13954125"/>
          <a:ext cx="1701799" cy="1075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142874</xdr:colOff>
      <xdr:row>15</xdr:row>
      <xdr:rowOff>47624</xdr:rowOff>
    </xdr:from>
    <xdr:to>
      <xdr:col>3</xdr:col>
      <xdr:colOff>1650999</xdr:colOff>
      <xdr:row>15</xdr:row>
      <xdr:rowOff>1100295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8624" y="15135224"/>
          <a:ext cx="1508125" cy="105267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20</xdr:row>
      <xdr:rowOff>31750</xdr:rowOff>
    </xdr:from>
    <xdr:to>
      <xdr:col>4</xdr:col>
      <xdr:colOff>1635125</xdr:colOff>
      <xdr:row>21</xdr:row>
      <xdr:rowOff>41735</xdr:rowOff>
    </xdr:to>
    <xdr:pic>
      <xdr:nvPicPr>
        <xdr:cNvPr id="26" name="Picture 3" descr="D:\Mine\UGears\CLUB\Coloring Series\TVC\1\!!!\!!!\color4.png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54700" y="20691475"/>
          <a:ext cx="1571625" cy="1124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142875</xdr:colOff>
      <xdr:row>16</xdr:row>
      <xdr:rowOff>31750</xdr:rowOff>
    </xdr:from>
    <xdr:to>
      <xdr:col>3</xdr:col>
      <xdr:colOff>1587500</xdr:colOff>
      <xdr:row>17</xdr:row>
      <xdr:rowOff>3969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8625" y="16233775"/>
          <a:ext cx="1444625" cy="1086644"/>
        </a:xfrm>
        <a:prstGeom prst="rect">
          <a:avLst/>
        </a:prstGeom>
      </xdr:spPr>
    </xdr:pic>
    <xdr:clientData/>
  </xdr:twoCellAnchor>
  <xdr:twoCellAnchor editAs="oneCell">
    <xdr:from>
      <xdr:col>4</xdr:col>
      <xdr:colOff>174625</xdr:colOff>
      <xdr:row>16</xdr:row>
      <xdr:rowOff>31750</xdr:rowOff>
    </xdr:from>
    <xdr:to>
      <xdr:col>4</xdr:col>
      <xdr:colOff>1539875</xdr:colOff>
      <xdr:row>16</xdr:row>
      <xdr:rowOff>1082520</xdr:rowOff>
    </xdr:to>
    <xdr:pic>
      <xdr:nvPicPr>
        <xdr:cNvPr id="28" name="Picture 2" descr="D:\Mine\UGears\CLUB\Coloring Series\TVC\1\!!!\!!!\main_color8.png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"/>
        <a:stretch/>
      </xdr:blipFill>
      <xdr:spPr bwMode="auto">
        <a:xfrm>
          <a:off x="5965825" y="16233775"/>
          <a:ext cx="1365250" cy="1050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66191</xdr:colOff>
      <xdr:row>17</xdr:row>
      <xdr:rowOff>63501</xdr:rowOff>
    </xdr:from>
    <xdr:to>
      <xdr:col>3</xdr:col>
      <xdr:colOff>1651000</xdr:colOff>
      <xdr:row>17</xdr:row>
      <xdr:rowOff>1047751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1941" y="17379951"/>
          <a:ext cx="1584809" cy="984250"/>
        </a:xfrm>
        <a:prstGeom prst="rect">
          <a:avLst/>
        </a:prstGeom>
      </xdr:spPr>
    </xdr:pic>
    <xdr:clientData/>
  </xdr:twoCellAnchor>
  <xdr:twoCellAnchor editAs="oneCell">
    <xdr:from>
      <xdr:col>3</xdr:col>
      <xdr:colOff>1584969</xdr:colOff>
      <xdr:row>17</xdr:row>
      <xdr:rowOff>199083</xdr:rowOff>
    </xdr:from>
    <xdr:to>
      <xdr:col>5</xdr:col>
      <xdr:colOff>7183</xdr:colOff>
      <xdr:row>17</xdr:row>
      <xdr:rowOff>1071269</xdr:rowOff>
    </xdr:to>
    <xdr:pic>
      <xdr:nvPicPr>
        <xdr:cNvPr id="30" name="Picture 3" descr="D:\Mine\UGears\CLUB\Coloring Series\TVC\1\!!!\!!!\ALL-cOLOR.png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858029">
          <a:off x="5680719" y="17515533"/>
          <a:ext cx="1775014" cy="872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285750</xdr:colOff>
      <xdr:row>18</xdr:row>
      <xdr:rowOff>15875</xdr:rowOff>
    </xdr:from>
    <xdr:to>
      <xdr:col>3</xdr:col>
      <xdr:colOff>1397000</xdr:colOff>
      <xdr:row>18</xdr:row>
      <xdr:rowOff>1074298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0" y="18446750"/>
          <a:ext cx="1111250" cy="1058423"/>
        </a:xfrm>
        <a:prstGeom prst="rect">
          <a:avLst/>
        </a:prstGeom>
      </xdr:spPr>
    </xdr:pic>
    <xdr:clientData/>
  </xdr:twoCellAnchor>
  <xdr:twoCellAnchor editAs="oneCell">
    <xdr:from>
      <xdr:col>4</xdr:col>
      <xdr:colOff>269874</xdr:colOff>
      <xdr:row>17</xdr:row>
      <xdr:rowOff>1095375</xdr:rowOff>
    </xdr:from>
    <xdr:to>
      <xdr:col>4</xdr:col>
      <xdr:colOff>1301749</xdr:colOff>
      <xdr:row>18</xdr:row>
      <xdr:rowOff>1060451</xdr:rowOff>
    </xdr:to>
    <xdr:pic>
      <xdr:nvPicPr>
        <xdr:cNvPr id="32" name="Picture 3" descr="D:\Mine\UGears\CLUB\Coloring Series\TVC\1\!!!\!!!\main_color9.png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61074" y="18411825"/>
          <a:ext cx="1031875" cy="1079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206375</xdr:colOff>
      <xdr:row>19</xdr:row>
      <xdr:rowOff>63499</xdr:rowOff>
    </xdr:from>
    <xdr:to>
      <xdr:col>3</xdr:col>
      <xdr:colOff>1539875</xdr:colOff>
      <xdr:row>19</xdr:row>
      <xdr:rowOff>1074292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02125" y="19608799"/>
          <a:ext cx="1333500" cy="1010793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238126</xdr:colOff>
      <xdr:row>19</xdr:row>
      <xdr:rowOff>15875</xdr:rowOff>
    </xdr:from>
    <xdr:to>
      <xdr:col>4</xdr:col>
      <xdr:colOff>1365250</xdr:colOff>
      <xdr:row>19</xdr:row>
      <xdr:rowOff>1093788</xdr:rowOff>
    </xdr:to>
    <xdr:pic>
      <xdr:nvPicPr>
        <xdr:cNvPr id="34" name="Picture 4" descr="D:\Mine\UGears\CLUB\Coloring Series\TVC\1\!!!\!!!\Main_color10.png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29326" y="19561175"/>
          <a:ext cx="1127124" cy="1077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269874</xdr:colOff>
      <xdr:row>20</xdr:row>
      <xdr:rowOff>47625</xdr:rowOff>
    </xdr:from>
    <xdr:to>
      <xdr:col>3</xdr:col>
      <xdr:colOff>1523999</xdr:colOff>
      <xdr:row>20</xdr:row>
      <xdr:rowOff>1091058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65624" y="20707350"/>
          <a:ext cx="1254125" cy="1043433"/>
        </a:xfrm>
        <a:prstGeom prst="rect">
          <a:avLst/>
        </a:prstGeom>
      </xdr:spPr>
    </xdr:pic>
    <xdr:clientData/>
  </xdr:twoCellAnchor>
  <xdr:twoCellAnchor editAs="oneCell">
    <xdr:from>
      <xdr:col>4</xdr:col>
      <xdr:colOff>158751</xdr:colOff>
      <xdr:row>15</xdr:row>
      <xdr:rowOff>15875</xdr:rowOff>
    </xdr:from>
    <xdr:to>
      <xdr:col>4</xdr:col>
      <xdr:colOff>1460501</xdr:colOff>
      <xdr:row>16</xdr:row>
      <xdr:rowOff>10783</xdr:rowOff>
    </xdr:to>
    <xdr:pic>
      <xdr:nvPicPr>
        <xdr:cNvPr id="36" name="Picture 2" descr="D:\Mine\UGears\CLUB\Coloring Series\TVC\1\!!!\!!!\COLOR3.png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49951" y="15103475"/>
          <a:ext cx="1301750" cy="1109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444500</xdr:colOff>
      <xdr:row>21</xdr:row>
      <xdr:rowOff>63501</xdr:rowOff>
    </xdr:from>
    <xdr:to>
      <xdr:col>3</xdr:col>
      <xdr:colOff>1222375</xdr:colOff>
      <xdr:row>21</xdr:row>
      <xdr:rowOff>1079501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40250" y="21837651"/>
          <a:ext cx="777875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428625</xdr:colOff>
      <xdr:row>21</xdr:row>
      <xdr:rowOff>15875</xdr:rowOff>
    </xdr:from>
    <xdr:to>
      <xdr:col>4</xdr:col>
      <xdr:colOff>1333500</xdr:colOff>
      <xdr:row>22</xdr:row>
      <xdr:rowOff>19947</xdr:rowOff>
    </xdr:to>
    <xdr:pic>
      <xdr:nvPicPr>
        <xdr:cNvPr id="38" name="Picture 4" descr="D:\Mine\UGears\CLUB\Coloring Series\TVC\1\!!!\!!!\color5.png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219825" y="21790025"/>
          <a:ext cx="904875" cy="111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444501</xdr:colOff>
      <xdr:row>23</xdr:row>
      <xdr:rowOff>25461</xdr:rowOff>
    </xdr:from>
    <xdr:to>
      <xdr:col>3</xdr:col>
      <xdr:colOff>1270001</xdr:colOff>
      <xdr:row>23</xdr:row>
      <xdr:rowOff>1079500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40251" y="24028461"/>
          <a:ext cx="825500" cy="1054039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428625</xdr:colOff>
      <xdr:row>23</xdr:row>
      <xdr:rowOff>63500</xdr:rowOff>
    </xdr:from>
    <xdr:to>
      <xdr:col>4</xdr:col>
      <xdr:colOff>1301750</xdr:colOff>
      <xdr:row>23</xdr:row>
      <xdr:rowOff>1079500</xdr:rowOff>
    </xdr:to>
    <xdr:pic>
      <xdr:nvPicPr>
        <xdr:cNvPr id="40" name="Picture 5" descr="D:\Mine\UGears\CLUB\Coloring Series\TVC\1\!!!\!!!\MAIN-WOOD_COLOR.png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219825" y="24066500"/>
          <a:ext cx="873125" cy="10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79375</xdr:colOff>
      <xdr:row>22</xdr:row>
      <xdr:rowOff>111125</xdr:rowOff>
    </xdr:from>
    <xdr:to>
      <xdr:col>3</xdr:col>
      <xdr:colOff>1635125</xdr:colOff>
      <xdr:row>22</xdr:row>
      <xdr:rowOff>968375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5125" y="22999700"/>
          <a:ext cx="1555750" cy="857250"/>
        </a:xfrm>
        <a:prstGeom prst="rect">
          <a:avLst/>
        </a:prstGeom>
      </xdr:spPr>
    </xdr:pic>
    <xdr:clientData/>
  </xdr:twoCellAnchor>
  <xdr:twoCellAnchor editAs="oneCell">
    <xdr:from>
      <xdr:col>4</xdr:col>
      <xdr:colOff>206376</xdr:colOff>
      <xdr:row>22</xdr:row>
      <xdr:rowOff>59538</xdr:rowOff>
    </xdr:from>
    <xdr:to>
      <xdr:col>4</xdr:col>
      <xdr:colOff>1430496</xdr:colOff>
      <xdr:row>22</xdr:row>
      <xdr:rowOff>1063625</xdr:rowOff>
    </xdr:to>
    <xdr:pic>
      <xdr:nvPicPr>
        <xdr:cNvPr id="42" name="Picture 9" descr="D:\Mine\UGears\CLUB\Coloring Series\TVC\1\!!!\!!!\Visluchok_render_СOLIR.png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97576" y="22948113"/>
          <a:ext cx="1224120" cy="1004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1399382</xdr:colOff>
      <xdr:row>0</xdr:row>
      <xdr:rowOff>0</xdr:rowOff>
    </xdr:from>
    <xdr:to>
      <xdr:col>4</xdr:col>
      <xdr:colOff>975218</xdr:colOff>
      <xdr:row>0</xdr:row>
      <xdr:rowOff>627942</xdr:rowOff>
    </xdr:to>
    <xdr:pic>
      <xdr:nvPicPr>
        <xdr:cNvPr id="49" name="Рисунок 48">
          <a:hlinkClick xmlns:r="http://schemas.openxmlformats.org/officeDocument/2006/relationships" r:id="rId41" tooltip="Защитное снаряжение с фломастерами (США)"/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5384007" y="0"/>
          <a:ext cx="1274461" cy="6279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31750</xdr:rowOff>
    </xdr:from>
    <xdr:to>
      <xdr:col>2</xdr:col>
      <xdr:colOff>1647004</xdr:colOff>
      <xdr:row>0</xdr:row>
      <xdr:rowOff>603250</xdr:rowOff>
    </xdr:to>
    <xdr:pic>
      <xdr:nvPicPr>
        <xdr:cNvPr id="50" name="Рисунок 49">
          <a:hlinkClick xmlns:r="http://schemas.openxmlformats.org/officeDocument/2006/relationships" r:id="rId43" tooltip="Самокаты, электросамокаты №1 в Мире! (США)"/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8375" y="31750"/>
          <a:ext cx="2472504" cy="571500"/>
        </a:xfrm>
        <a:prstGeom prst="rect">
          <a:avLst/>
        </a:prstGeom>
      </xdr:spPr>
    </xdr:pic>
    <xdr:clientData/>
  </xdr:twoCellAnchor>
  <xdr:twoCellAnchor editAs="oneCell">
    <xdr:from>
      <xdr:col>4</xdr:col>
      <xdr:colOff>990600</xdr:colOff>
      <xdr:row>0</xdr:row>
      <xdr:rowOff>35203</xdr:rowOff>
    </xdr:from>
    <xdr:to>
      <xdr:col>6</xdr:col>
      <xdr:colOff>189159</xdr:colOff>
      <xdr:row>0</xdr:row>
      <xdr:rowOff>619125</xdr:rowOff>
    </xdr:to>
    <xdr:pic>
      <xdr:nvPicPr>
        <xdr:cNvPr id="51" name="Рисунок 50">
          <a:hlinkClick xmlns:r="http://schemas.openxmlformats.org/officeDocument/2006/relationships" r:id="rId45" tooltip="Пластиковый механический конструктор (Польша)"/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73850" y="35203"/>
          <a:ext cx="1595684" cy="583922"/>
        </a:xfrm>
        <a:prstGeom prst="rect">
          <a:avLst/>
        </a:prstGeom>
      </xdr:spPr>
    </xdr:pic>
    <xdr:clientData/>
  </xdr:twoCellAnchor>
  <xdr:twoCellAnchor>
    <xdr:from>
      <xdr:col>2</xdr:col>
      <xdr:colOff>1679496</xdr:colOff>
      <xdr:row>0</xdr:row>
      <xdr:rowOff>0</xdr:rowOff>
    </xdr:from>
    <xdr:to>
      <xdr:col>3</xdr:col>
      <xdr:colOff>403225</xdr:colOff>
      <xdr:row>0</xdr:row>
      <xdr:rowOff>670618</xdr:rowOff>
    </xdr:to>
    <xdr:pic>
      <xdr:nvPicPr>
        <xdr:cNvPr id="52" name="Рисунок 51">
          <a:hlinkClick xmlns:r="http://schemas.openxmlformats.org/officeDocument/2006/relationships" r:id="rId47" tooltip="Деревянные механические 3D-конструкторы (Украина)"/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3473371" y="0"/>
          <a:ext cx="914479" cy="670618"/>
        </a:xfrm>
        <a:prstGeom prst="rect">
          <a:avLst/>
        </a:prstGeom>
      </xdr:spPr>
    </xdr:pic>
    <xdr:clientData/>
  </xdr:twoCellAnchor>
  <xdr:twoCellAnchor editAs="oneCell">
    <xdr:from>
      <xdr:col>6</xdr:col>
      <xdr:colOff>236537</xdr:colOff>
      <xdr:row>0</xdr:row>
      <xdr:rowOff>27780</xdr:rowOff>
    </xdr:from>
    <xdr:to>
      <xdr:col>6</xdr:col>
      <xdr:colOff>1237928</xdr:colOff>
      <xdr:row>0</xdr:row>
      <xdr:rowOff>613047</xdr:rowOff>
    </xdr:to>
    <xdr:pic>
      <xdr:nvPicPr>
        <xdr:cNvPr id="53" name="Рисунок 52">
          <a:hlinkClick xmlns:r="http://schemas.openxmlformats.org/officeDocument/2006/relationships" r:id="rId49" tooltip="Назад к истокам. Оригинальные товары для творчества (Россия)"/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8316912" y="27780"/>
          <a:ext cx="1001391" cy="585267"/>
        </a:xfrm>
        <a:prstGeom prst="rect">
          <a:avLst/>
        </a:prstGeom>
      </xdr:spPr>
    </xdr:pic>
    <xdr:clientData/>
  </xdr:twoCellAnchor>
  <xdr:twoCellAnchor>
    <xdr:from>
      <xdr:col>3</xdr:col>
      <xdr:colOff>498475</xdr:colOff>
      <xdr:row>0</xdr:row>
      <xdr:rowOff>7625</xdr:rowOff>
    </xdr:from>
    <xdr:to>
      <xdr:col>3</xdr:col>
      <xdr:colOff>1323975</xdr:colOff>
      <xdr:row>0</xdr:row>
      <xdr:rowOff>635000</xdr:rowOff>
    </xdr:to>
    <xdr:pic>
      <xdr:nvPicPr>
        <xdr:cNvPr id="54" name="Рисунок 53">
          <a:hlinkClick xmlns:r="http://schemas.openxmlformats.org/officeDocument/2006/relationships" r:id="rId51" tooltip="Детские механические деревянные пазлы-разукрашки (Украина)"/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3100" y="7625"/>
          <a:ext cx="825500" cy="627375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231322</xdr:colOff>
      <xdr:row>1</xdr:row>
      <xdr:rowOff>54428</xdr:rowOff>
    </xdr:from>
    <xdr:to>
      <xdr:col>1</xdr:col>
      <xdr:colOff>462643</xdr:colOff>
      <xdr:row>2</xdr:row>
      <xdr:rowOff>452334</xdr:rowOff>
    </xdr:to>
    <xdr:pic>
      <xdr:nvPicPr>
        <xdr:cNvPr id="43" name="Рисунок 42">
          <a:hlinkClick xmlns:r="http://schemas.openxmlformats.org/officeDocument/2006/relationships" r:id="rId53" tooltip="ДЕРЕВЯННЫЕ МЕХАНИЧЕСКИЕ КОНСТРУКТОРЫ"/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322" y="761999"/>
          <a:ext cx="1197428" cy="9013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0</xdr:rowOff>
    </xdr:from>
    <xdr:to>
      <xdr:col>3</xdr:col>
      <xdr:colOff>15875</xdr:colOff>
      <xdr:row>3</xdr:row>
      <xdr:rowOff>7938</xdr:rowOff>
    </xdr:to>
    <xdr:pic>
      <xdr:nvPicPr>
        <xdr:cNvPr id="2" name="Рисунок 1">
          <a:hlinkClick xmlns:r="http://schemas.openxmlformats.org/officeDocument/2006/relationships" r:id="rId1" tooltip="ЗАЩИТНОЕ СНАРЯЖЕНИЕ С ФЛОМАСТЕРАМИ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0"/>
          <a:ext cx="2035175" cy="1017588"/>
        </a:xfrm>
        <a:prstGeom prst="rect">
          <a:avLst/>
        </a:prstGeom>
      </xdr:spPr>
    </xdr:pic>
    <xdr:clientData/>
  </xdr:twoCellAnchor>
  <xdr:twoCellAnchor editAs="oneCell">
    <xdr:from>
      <xdr:col>5</xdr:col>
      <xdr:colOff>47624</xdr:colOff>
      <xdr:row>4</xdr:row>
      <xdr:rowOff>63499</xdr:rowOff>
    </xdr:from>
    <xdr:to>
      <xdr:col>5</xdr:col>
      <xdr:colOff>1047750</xdr:colOff>
      <xdr:row>4</xdr:row>
      <xdr:rowOff>1063625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3074" y="1892299"/>
          <a:ext cx="1000126" cy="1000126"/>
        </a:xfrm>
        <a:prstGeom prst="rect">
          <a:avLst/>
        </a:prstGeom>
      </xdr:spPr>
    </xdr:pic>
    <xdr:clientData/>
  </xdr:twoCellAnchor>
  <xdr:twoCellAnchor editAs="oneCell">
    <xdr:from>
      <xdr:col>5</xdr:col>
      <xdr:colOff>63501</xdr:colOff>
      <xdr:row>5</xdr:row>
      <xdr:rowOff>47625</xdr:rowOff>
    </xdr:from>
    <xdr:to>
      <xdr:col>5</xdr:col>
      <xdr:colOff>1063627</xdr:colOff>
      <xdr:row>5</xdr:row>
      <xdr:rowOff>1047751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68951" y="2990850"/>
          <a:ext cx="1000126" cy="1000126"/>
        </a:xfrm>
        <a:prstGeom prst="rect">
          <a:avLst/>
        </a:prstGeom>
      </xdr:spPr>
    </xdr:pic>
    <xdr:clientData/>
  </xdr:twoCellAnchor>
  <xdr:twoCellAnchor editAs="oneCell">
    <xdr:from>
      <xdr:col>5</xdr:col>
      <xdr:colOff>31750</xdr:colOff>
      <xdr:row>6</xdr:row>
      <xdr:rowOff>47625</xdr:rowOff>
    </xdr:from>
    <xdr:to>
      <xdr:col>5</xdr:col>
      <xdr:colOff>1047750</xdr:colOff>
      <xdr:row>6</xdr:row>
      <xdr:rowOff>1063625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7200" y="4105275"/>
          <a:ext cx="1016000" cy="1016000"/>
        </a:xfrm>
        <a:prstGeom prst="rect">
          <a:avLst/>
        </a:prstGeom>
      </xdr:spPr>
    </xdr:pic>
    <xdr:clientData/>
  </xdr:twoCellAnchor>
  <xdr:twoCellAnchor editAs="oneCell">
    <xdr:from>
      <xdr:col>5</xdr:col>
      <xdr:colOff>31750</xdr:colOff>
      <xdr:row>7</xdr:row>
      <xdr:rowOff>31751</xdr:rowOff>
    </xdr:from>
    <xdr:to>
      <xdr:col>5</xdr:col>
      <xdr:colOff>1079500</xdr:colOff>
      <xdr:row>7</xdr:row>
      <xdr:rowOff>1079501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7200" y="5203826"/>
          <a:ext cx="1047750" cy="104775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9</xdr:row>
      <xdr:rowOff>63500</xdr:rowOff>
    </xdr:from>
    <xdr:to>
      <xdr:col>5</xdr:col>
      <xdr:colOff>1047750</xdr:colOff>
      <xdr:row>9</xdr:row>
      <xdr:rowOff>1063625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3075" y="6350000"/>
          <a:ext cx="1000125" cy="1000125"/>
        </a:xfrm>
        <a:prstGeom prst="rect">
          <a:avLst/>
        </a:prstGeom>
      </xdr:spPr>
    </xdr:pic>
    <xdr:clientData/>
  </xdr:twoCellAnchor>
  <xdr:twoCellAnchor editAs="oneCell">
    <xdr:from>
      <xdr:col>5</xdr:col>
      <xdr:colOff>47626</xdr:colOff>
      <xdr:row>16</xdr:row>
      <xdr:rowOff>47626</xdr:rowOff>
    </xdr:from>
    <xdr:to>
      <xdr:col>5</xdr:col>
      <xdr:colOff>1063625</xdr:colOff>
      <xdr:row>16</xdr:row>
      <xdr:rowOff>1063625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3076" y="8562976"/>
          <a:ext cx="1015999" cy="1015999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18</xdr:row>
      <xdr:rowOff>47625</xdr:rowOff>
    </xdr:from>
    <xdr:to>
      <xdr:col>5</xdr:col>
      <xdr:colOff>1063624</xdr:colOff>
      <xdr:row>18</xdr:row>
      <xdr:rowOff>1063624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3075" y="9677400"/>
          <a:ext cx="1015999" cy="1015999"/>
        </a:xfrm>
        <a:prstGeom prst="rect">
          <a:avLst/>
        </a:prstGeom>
      </xdr:spPr>
    </xdr:pic>
    <xdr:clientData/>
  </xdr:twoCellAnchor>
  <xdr:twoCellAnchor editAs="oneCell">
    <xdr:from>
      <xdr:col>5</xdr:col>
      <xdr:colOff>222251</xdr:colOff>
      <xdr:row>20</xdr:row>
      <xdr:rowOff>63500</xdr:rowOff>
    </xdr:from>
    <xdr:to>
      <xdr:col>5</xdr:col>
      <xdr:colOff>928069</xdr:colOff>
      <xdr:row>20</xdr:row>
      <xdr:rowOff>1095375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27701" y="10807700"/>
          <a:ext cx="705818" cy="1031875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142876</xdr:colOff>
      <xdr:row>24</xdr:row>
      <xdr:rowOff>79375</xdr:rowOff>
    </xdr:from>
    <xdr:to>
      <xdr:col>5</xdr:col>
      <xdr:colOff>969780</xdr:colOff>
      <xdr:row>24</xdr:row>
      <xdr:rowOff>1063625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48326" y="14166850"/>
          <a:ext cx="826904" cy="98425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22</xdr:row>
      <xdr:rowOff>55108</xdr:rowOff>
    </xdr:from>
    <xdr:to>
      <xdr:col>5</xdr:col>
      <xdr:colOff>952500</xdr:colOff>
      <xdr:row>22</xdr:row>
      <xdr:rowOff>1095376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48325" y="11913733"/>
          <a:ext cx="809625" cy="1040268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23</xdr:row>
      <xdr:rowOff>31751</xdr:rowOff>
    </xdr:from>
    <xdr:to>
      <xdr:col>5</xdr:col>
      <xdr:colOff>943737</xdr:colOff>
      <xdr:row>23</xdr:row>
      <xdr:rowOff>1060759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48325" y="13004801"/>
          <a:ext cx="800862" cy="1029008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127000</xdr:colOff>
      <xdr:row>25</xdr:row>
      <xdr:rowOff>47626</xdr:rowOff>
    </xdr:from>
    <xdr:to>
      <xdr:col>5</xdr:col>
      <xdr:colOff>1000125</xdr:colOff>
      <xdr:row>25</xdr:row>
      <xdr:rowOff>1086892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2450" y="15249526"/>
          <a:ext cx="873125" cy="1039266"/>
        </a:xfrm>
        <a:prstGeom prst="rect">
          <a:avLst/>
        </a:prstGeom>
      </xdr:spPr>
    </xdr:pic>
    <xdr:clientData/>
  </xdr:twoCellAnchor>
  <xdr:twoCellAnchor editAs="oneCell">
    <xdr:from>
      <xdr:col>5</xdr:col>
      <xdr:colOff>45357</xdr:colOff>
      <xdr:row>26</xdr:row>
      <xdr:rowOff>63501</xdr:rowOff>
    </xdr:from>
    <xdr:to>
      <xdr:col>5</xdr:col>
      <xdr:colOff>1058181</xdr:colOff>
      <xdr:row>26</xdr:row>
      <xdr:rowOff>1095375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0807" y="16379826"/>
          <a:ext cx="1012824" cy="1031874"/>
        </a:xfrm>
        <a:prstGeom prst="rect">
          <a:avLst/>
        </a:prstGeom>
      </xdr:spPr>
    </xdr:pic>
    <xdr:clientData/>
  </xdr:twoCellAnchor>
  <xdr:twoCellAnchor editAs="oneCell">
    <xdr:from>
      <xdr:col>5</xdr:col>
      <xdr:colOff>61232</xdr:colOff>
      <xdr:row>27</xdr:row>
      <xdr:rowOff>65768</xdr:rowOff>
    </xdr:from>
    <xdr:to>
      <xdr:col>5</xdr:col>
      <xdr:colOff>1055007</xdr:colOff>
      <xdr:row>27</xdr:row>
      <xdr:rowOff>1097643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66682" y="17496518"/>
          <a:ext cx="993775" cy="1031875"/>
        </a:xfrm>
        <a:prstGeom prst="rect">
          <a:avLst/>
        </a:prstGeom>
      </xdr:spPr>
    </xdr:pic>
    <xdr:clientData/>
  </xdr:twoCellAnchor>
  <xdr:twoCellAnchor editAs="oneCell">
    <xdr:from>
      <xdr:col>5</xdr:col>
      <xdr:colOff>251733</xdr:colOff>
      <xdr:row>28</xdr:row>
      <xdr:rowOff>49893</xdr:rowOff>
    </xdr:from>
    <xdr:to>
      <xdr:col>5</xdr:col>
      <xdr:colOff>943140</xdr:colOff>
      <xdr:row>28</xdr:row>
      <xdr:rowOff>1081768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57183" y="18595068"/>
          <a:ext cx="691407" cy="1031875"/>
        </a:xfrm>
        <a:prstGeom prst="rect">
          <a:avLst/>
        </a:prstGeom>
      </xdr:spPr>
    </xdr:pic>
    <xdr:clientData/>
  </xdr:twoCellAnchor>
  <xdr:twoCellAnchor editAs="oneCell">
    <xdr:from>
      <xdr:col>5</xdr:col>
      <xdr:colOff>206374</xdr:colOff>
      <xdr:row>29</xdr:row>
      <xdr:rowOff>74839</xdr:rowOff>
    </xdr:from>
    <xdr:to>
      <xdr:col>5</xdr:col>
      <xdr:colOff>962451</xdr:colOff>
      <xdr:row>29</xdr:row>
      <xdr:rowOff>1090839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1824" y="19734439"/>
          <a:ext cx="756077" cy="101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222250</xdr:colOff>
      <xdr:row>10</xdr:row>
      <xdr:rowOff>66203</xdr:rowOff>
    </xdr:from>
    <xdr:to>
      <xdr:col>5</xdr:col>
      <xdr:colOff>857249</xdr:colOff>
      <xdr:row>10</xdr:row>
      <xdr:rowOff>1079500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27700" y="7467128"/>
          <a:ext cx="634999" cy="1013297"/>
        </a:xfrm>
        <a:prstGeom prst="rect">
          <a:avLst/>
        </a:prstGeom>
      </xdr:spPr>
    </xdr:pic>
    <xdr:clientData/>
  </xdr:twoCellAnchor>
  <xdr:twoCellAnchor editAs="oneCell">
    <xdr:from>
      <xdr:col>5</xdr:col>
      <xdr:colOff>269875</xdr:colOff>
      <xdr:row>30</xdr:row>
      <xdr:rowOff>64858</xdr:rowOff>
    </xdr:from>
    <xdr:to>
      <xdr:col>5</xdr:col>
      <xdr:colOff>889000</xdr:colOff>
      <xdr:row>30</xdr:row>
      <xdr:rowOff>1073148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75325" y="20838883"/>
          <a:ext cx="619125" cy="1008290"/>
        </a:xfrm>
        <a:prstGeom prst="rect">
          <a:avLst/>
        </a:prstGeom>
      </xdr:spPr>
    </xdr:pic>
    <xdr:clientData/>
  </xdr:twoCellAnchor>
  <xdr:twoCellAnchor editAs="oneCell">
    <xdr:from>
      <xdr:col>4</xdr:col>
      <xdr:colOff>843757</xdr:colOff>
      <xdr:row>0</xdr:row>
      <xdr:rowOff>0</xdr:rowOff>
    </xdr:from>
    <xdr:to>
      <xdr:col>6</xdr:col>
      <xdr:colOff>38593</xdr:colOff>
      <xdr:row>0</xdr:row>
      <xdr:rowOff>627942</xdr:rowOff>
    </xdr:to>
    <xdr:pic>
      <xdr:nvPicPr>
        <xdr:cNvPr id="27" name="Рисунок 26">
          <a:hlinkClick xmlns:r="http://schemas.openxmlformats.org/officeDocument/2006/relationships" r:id="rId21" tooltip="Защитное снаряжение с фломастерами (США)"/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5384007" y="0"/>
          <a:ext cx="1274461" cy="6279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31750</xdr:rowOff>
    </xdr:from>
    <xdr:to>
      <xdr:col>3</xdr:col>
      <xdr:colOff>1361254</xdr:colOff>
      <xdr:row>0</xdr:row>
      <xdr:rowOff>603250</xdr:rowOff>
    </xdr:to>
    <xdr:pic>
      <xdr:nvPicPr>
        <xdr:cNvPr id="28" name="Рисунок 27">
          <a:hlinkClick xmlns:r="http://schemas.openxmlformats.org/officeDocument/2006/relationships" r:id="rId23" tooltip="Самокаты, электросамокаты №1 в Мире! (США)"/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8375" y="31750"/>
          <a:ext cx="2472504" cy="571500"/>
        </a:xfrm>
        <a:prstGeom prst="rect">
          <a:avLst/>
        </a:prstGeom>
      </xdr:spPr>
    </xdr:pic>
    <xdr:clientData/>
  </xdr:twoCellAnchor>
  <xdr:twoCellAnchor editAs="oneCell">
    <xdr:from>
      <xdr:col>6</xdr:col>
      <xdr:colOff>53975</xdr:colOff>
      <xdr:row>0</xdr:row>
      <xdr:rowOff>35203</xdr:rowOff>
    </xdr:from>
    <xdr:to>
      <xdr:col>7</xdr:col>
      <xdr:colOff>903534</xdr:colOff>
      <xdr:row>0</xdr:row>
      <xdr:rowOff>619125</xdr:rowOff>
    </xdr:to>
    <xdr:pic>
      <xdr:nvPicPr>
        <xdr:cNvPr id="29" name="Рисунок 28">
          <a:hlinkClick xmlns:r="http://schemas.openxmlformats.org/officeDocument/2006/relationships" r:id="rId25" tooltip="Пластиковый механический конструктор (Польша)"/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73850" y="35203"/>
          <a:ext cx="1595684" cy="583922"/>
        </a:xfrm>
        <a:prstGeom prst="rect">
          <a:avLst/>
        </a:prstGeom>
      </xdr:spPr>
    </xdr:pic>
    <xdr:clientData/>
  </xdr:twoCellAnchor>
  <xdr:twoCellAnchor>
    <xdr:from>
      <xdr:col>3</xdr:col>
      <xdr:colOff>1393746</xdr:colOff>
      <xdr:row>0</xdr:row>
      <xdr:rowOff>0</xdr:rowOff>
    </xdr:from>
    <xdr:to>
      <xdr:col>3</xdr:col>
      <xdr:colOff>2308225</xdr:colOff>
      <xdr:row>0</xdr:row>
      <xdr:rowOff>670618</xdr:rowOff>
    </xdr:to>
    <xdr:pic>
      <xdr:nvPicPr>
        <xdr:cNvPr id="30" name="Рисунок 29">
          <a:hlinkClick xmlns:r="http://schemas.openxmlformats.org/officeDocument/2006/relationships" r:id="rId27" tooltip="Деревянные механические 3D-конструкторы (Украина)"/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3473371" y="0"/>
          <a:ext cx="914479" cy="670618"/>
        </a:xfrm>
        <a:prstGeom prst="rect">
          <a:avLst/>
        </a:prstGeom>
      </xdr:spPr>
    </xdr:pic>
    <xdr:clientData/>
  </xdr:twoCellAnchor>
  <xdr:twoCellAnchor editAs="oneCell">
    <xdr:from>
      <xdr:col>7</xdr:col>
      <xdr:colOff>950912</xdr:colOff>
      <xdr:row>0</xdr:row>
      <xdr:rowOff>27780</xdr:rowOff>
    </xdr:from>
    <xdr:to>
      <xdr:col>8</xdr:col>
      <xdr:colOff>587053</xdr:colOff>
      <xdr:row>0</xdr:row>
      <xdr:rowOff>613047</xdr:rowOff>
    </xdr:to>
    <xdr:pic>
      <xdr:nvPicPr>
        <xdr:cNvPr id="31" name="Рисунок 30">
          <a:hlinkClick xmlns:r="http://schemas.openxmlformats.org/officeDocument/2006/relationships" r:id="rId29" tooltip="Назад к истокам. Оригинальные товары для творчества (Россия)"/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8316912" y="27780"/>
          <a:ext cx="1001391" cy="585267"/>
        </a:xfrm>
        <a:prstGeom prst="rect">
          <a:avLst/>
        </a:prstGeom>
      </xdr:spPr>
    </xdr:pic>
    <xdr:clientData/>
  </xdr:twoCellAnchor>
  <xdr:twoCellAnchor>
    <xdr:from>
      <xdr:col>3</xdr:col>
      <xdr:colOff>2403475</xdr:colOff>
      <xdr:row>0</xdr:row>
      <xdr:rowOff>7625</xdr:rowOff>
    </xdr:from>
    <xdr:to>
      <xdr:col>4</xdr:col>
      <xdr:colOff>768350</xdr:colOff>
      <xdr:row>0</xdr:row>
      <xdr:rowOff>635000</xdr:rowOff>
    </xdr:to>
    <xdr:pic>
      <xdr:nvPicPr>
        <xdr:cNvPr id="32" name="Рисунок 31">
          <a:hlinkClick xmlns:r="http://schemas.openxmlformats.org/officeDocument/2006/relationships" r:id="rId31" tooltip="Детские механические деревянные пазлы-разукрашки (Украина)"/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3100" y="7625"/>
          <a:ext cx="825500" cy="627375"/>
        </a:xfrm>
        <a:prstGeom prst="rect">
          <a:avLst/>
        </a:prstGeom>
      </xdr:spPr>
    </xdr:pic>
    <xdr:clientData/>
  </xdr:twoCellAnchor>
  <xdr:oneCellAnchor>
    <xdr:from>
      <xdr:col>5</xdr:col>
      <xdr:colOff>47626</xdr:colOff>
      <xdr:row>17</xdr:row>
      <xdr:rowOff>47626</xdr:rowOff>
    </xdr:from>
    <xdr:ext cx="1015999" cy="1015999"/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8519" y="9273269"/>
          <a:ext cx="1015999" cy="1015999"/>
        </a:xfrm>
        <a:prstGeom prst="rect">
          <a:avLst/>
        </a:prstGeom>
      </xdr:spPr>
    </xdr:pic>
    <xdr:clientData/>
  </xdr:oneCellAnchor>
  <xdr:oneCellAnchor>
    <xdr:from>
      <xdr:col>5</xdr:col>
      <xdr:colOff>47625</xdr:colOff>
      <xdr:row>19</xdr:row>
      <xdr:rowOff>47625</xdr:rowOff>
    </xdr:from>
    <xdr:ext cx="1015999" cy="1015999"/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8518" y="11504839"/>
          <a:ext cx="1015999" cy="1015999"/>
        </a:xfrm>
        <a:prstGeom prst="rect">
          <a:avLst/>
        </a:prstGeom>
      </xdr:spPr>
    </xdr:pic>
    <xdr:clientData/>
  </xdr:oneCellAnchor>
  <xdr:oneCellAnchor>
    <xdr:from>
      <xdr:col>5</xdr:col>
      <xdr:colOff>222251</xdr:colOff>
      <xdr:row>21</xdr:row>
      <xdr:rowOff>63500</xdr:rowOff>
    </xdr:from>
    <xdr:ext cx="705818" cy="1031875"/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33144" y="13752286"/>
          <a:ext cx="705818" cy="1031875"/>
        </a:xfrm>
        <a:prstGeom prst="rect">
          <a:avLst/>
        </a:prstGeom>
      </xdr:spPr>
    </xdr:pic>
    <xdr:clientData/>
  </xdr:oneCellAnchor>
  <xdr:oneCellAnchor>
    <xdr:from>
      <xdr:col>5</xdr:col>
      <xdr:colOff>47625</xdr:colOff>
      <xdr:row>8</xdr:row>
      <xdr:rowOff>63500</xdr:rowOff>
    </xdr:from>
    <xdr:ext cx="1000125" cy="1000125"/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8518" y="8173357"/>
          <a:ext cx="1000125" cy="1000125"/>
        </a:xfrm>
        <a:prstGeom prst="rect">
          <a:avLst/>
        </a:prstGeom>
      </xdr:spPr>
    </xdr:pic>
    <xdr:clientData/>
  </xdr:oneCellAnchor>
  <xdr:oneCellAnchor>
    <xdr:from>
      <xdr:col>5</xdr:col>
      <xdr:colOff>222250</xdr:colOff>
      <xdr:row>11</xdr:row>
      <xdr:rowOff>66203</xdr:rowOff>
    </xdr:from>
    <xdr:ext cx="634999" cy="1013297"/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33143" y="9291846"/>
          <a:ext cx="634999" cy="1013297"/>
        </a:xfrm>
        <a:prstGeom prst="rect">
          <a:avLst/>
        </a:prstGeom>
      </xdr:spPr>
    </xdr:pic>
    <xdr:clientData/>
  </xdr:oneCellAnchor>
  <xdr:twoCellAnchor editAs="oneCell">
    <xdr:from>
      <xdr:col>5</xdr:col>
      <xdr:colOff>217714</xdr:colOff>
      <xdr:row>12</xdr:row>
      <xdr:rowOff>21924</xdr:rowOff>
    </xdr:from>
    <xdr:to>
      <xdr:col>5</xdr:col>
      <xdr:colOff>911678</xdr:colOff>
      <xdr:row>12</xdr:row>
      <xdr:rowOff>1088572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28607" y="11479138"/>
          <a:ext cx="693964" cy="1066648"/>
        </a:xfrm>
        <a:prstGeom prst="rect">
          <a:avLst/>
        </a:prstGeom>
      </xdr:spPr>
    </xdr:pic>
    <xdr:clientData/>
  </xdr:twoCellAnchor>
  <xdr:oneCellAnchor>
    <xdr:from>
      <xdr:col>5</xdr:col>
      <xdr:colOff>217714</xdr:colOff>
      <xdr:row>13</xdr:row>
      <xdr:rowOff>21924</xdr:rowOff>
    </xdr:from>
    <xdr:ext cx="693964" cy="1066648"/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28607" y="11479138"/>
          <a:ext cx="693964" cy="1066648"/>
        </a:xfrm>
        <a:prstGeom prst="rect">
          <a:avLst/>
        </a:prstGeom>
      </xdr:spPr>
    </xdr:pic>
    <xdr:clientData/>
  </xdr:oneCellAnchor>
  <xdr:twoCellAnchor editAs="oneCell">
    <xdr:from>
      <xdr:col>5</xdr:col>
      <xdr:colOff>217714</xdr:colOff>
      <xdr:row>14</xdr:row>
      <xdr:rowOff>40821</xdr:rowOff>
    </xdr:from>
    <xdr:to>
      <xdr:col>5</xdr:col>
      <xdr:colOff>914497</xdr:colOff>
      <xdr:row>14</xdr:row>
      <xdr:rowOff>1077685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28607" y="13729607"/>
          <a:ext cx="696783" cy="1036864"/>
        </a:xfrm>
        <a:prstGeom prst="rect">
          <a:avLst/>
        </a:prstGeom>
      </xdr:spPr>
    </xdr:pic>
    <xdr:clientData/>
  </xdr:twoCellAnchor>
  <xdr:oneCellAnchor>
    <xdr:from>
      <xdr:col>5</xdr:col>
      <xdr:colOff>217714</xdr:colOff>
      <xdr:row>15</xdr:row>
      <xdr:rowOff>40821</xdr:rowOff>
    </xdr:from>
    <xdr:ext cx="696783" cy="1036864"/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28607" y="13729607"/>
          <a:ext cx="696783" cy="1036864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31751</xdr:colOff>
      <xdr:row>1</xdr:row>
      <xdr:rowOff>79959</xdr:rowOff>
    </xdr:from>
    <xdr:to>
      <xdr:col>3</xdr:col>
      <xdr:colOff>238126</xdr:colOff>
      <xdr:row>2</xdr:row>
      <xdr:rowOff>401410</xdr:rowOff>
    </xdr:to>
    <xdr:pic>
      <xdr:nvPicPr>
        <xdr:cNvPr id="2" name="Рисунок 1">
          <a:hlinkClick xmlns:r="http://schemas.openxmlformats.org/officeDocument/2006/relationships" r:id="rId1" tooltip="МЕХАНИЧЕСКИЙ ПЛАСТИКОВЫЙ КОНСТРУКТОР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1" y="778459"/>
          <a:ext cx="2254250" cy="824916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5</xdr:row>
      <xdr:rowOff>190501</xdr:rowOff>
    </xdr:from>
    <xdr:to>
      <xdr:col>4</xdr:col>
      <xdr:colOff>1299482</xdr:colOff>
      <xdr:row>5</xdr:row>
      <xdr:rowOff>920751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24350" y="3133726"/>
          <a:ext cx="1251857" cy="730250"/>
        </a:xfrm>
        <a:prstGeom prst="rect">
          <a:avLst/>
        </a:prstGeom>
      </xdr:spPr>
    </xdr:pic>
    <xdr:clientData/>
  </xdr:twoCellAnchor>
  <xdr:twoCellAnchor editAs="oneCell">
    <xdr:from>
      <xdr:col>4</xdr:col>
      <xdr:colOff>79375</xdr:colOff>
      <xdr:row>6</xdr:row>
      <xdr:rowOff>206375</xdr:rowOff>
    </xdr:from>
    <xdr:to>
      <xdr:col>4</xdr:col>
      <xdr:colOff>1303242</xdr:colOff>
      <xdr:row>6</xdr:row>
      <xdr:rowOff>904875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56100" y="4264025"/>
          <a:ext cx="1223867" cy="6985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127001</xdr:colOff>
      <xdr:row>7</xdr:row>
      <xdr:rowOff>47625</xdr:rowOff>
    </xdr:from>
    <xdr:to>
      <xdr:col>4</xdr:col>
      <xdr:colOff>1222377</xdr:colOff>
      <xdr:row>7</xdr:row>
      <xdr:rowOff>1047751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03726" y="5219700"/>
          <a:ext cx="1095376" cy="1000126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111125</xdr:colOff>
      <xdr:row>8</xdr:row>
      <xdr:rowOff>74639</xdr:rowOff>
    </xdr:from>
    <xdr:to>
      <xdr:col>4</xdr:col>
      <xdr:colOff>1238250</xdr:colOff>
      <xdr:row>8</xdr:row>
      <xdr:rowOff>1079500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87850" y="6361139"/>
          <a:ext cx="1127125" cy="1004861"/>
        </a:xfrm>
        <a:prstGeom prst="rect">
          <a:avLst/>
        </a:prstGeom>
      </xdr:spPr>
    </xdr:pic>
    <xdr:clientData/>
  </xdr:twoCellAnchor>
  <xdr:twoCellAnchor editAs="oneCell">
    <xdr:from>
      <xdr:col>4</xdr:col>
      <xdr:colOff>63499</xdr:colOff>
      <xdr:row>9</xdr:row>
      <xdr:rowOff>142875</xdr:rowOff>
    </xdr:from>
    <xdr:to>
      <xdr:col>4</xdr:col>
      <xdr:colOff>1304846</xdr:colOff>
      <xdr:row>9</xdr:row>
      <xdr:rowOff>1031875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40224" y="7543800"/>
          <a:ext cx="1241347" cy="88900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111126</xdr:colOff>
      <xdr:row>11</xdr:row>
      <xdr:rowOff>63500</xdr:rowOff>
    </xdr:from>
    <xdr:to>
      <xdr:col>4</xdr:col>
      <xdr:colOff>1254126</xdr:colOff>
      <xdr:row>11</xdr:row>
      <xdr:rowOff>1079500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87851" y="9693275"/>
          <a:ext cx="1143000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111126</xdr:colOff>
      <xdr:row>12</xdr:row>
      <xdr:rowOff>63499</xdr:rowOff>
    </xdr:from>
    <xdr:to>
      <xdr:col>4</xdr:col>
      <xdr:colOff>1228690</xdr:colOff>
      <xdr:row>12</xdr:row>
      <xdr:rowOff>1063624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87851" y="10807699"/>
          <a:ext cx="1117564" cy="1000125"/>
        </a:xfrm>
        <a:prstGeom prst="rect">
          <a:avLst/>
        </a:prstGeom>
      </xdr:spPr>
    </xdr:pic>
    <xdr:clientData/>
  </xdr:twoCellAnchor>
  <xdr:twoCellAnchor editAs="oneCell">
    <xdr:from>
      <xdr:col>4</xdr:col>
      <xdr:colOff>317500</xdr:colOff>
      <xdr:row>4</xdr:row>
      <xdr:rowOff>31749</xdr:rowOff>
    </xdr:from>
    <xdr:to>
      <xdr:col>4</xdr:col>
      <xdr:colOff>1082928</xdr:colOff>
      <xdr:row>4</xdr:row>
      <xdr:rowOff>1063624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94225" y="1860549"/>
          <a:ext cx="765428" cy="1031875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111126</xdr:colOff>
      <xdr:row>10</xdr:row>
      <xdr:rowOff>79375</xdr:rowOff>
    </xdr:from>
    <xdr:to>
      <xdr:col>4</xdr:col>
      <xdr:colOff>1322226</xdr:colOff>
      <xdr:row>10</xdr:row>
      <xdr:rowOff>1041399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7851" y="8594725"/>
          <a:ext cx="1211100" cy="962024"/>
        </a:xfrm>
        <a:prstGeom prst="rect">
          <a:avLst/>
        </a:prstGeom>
      </xdr:spPr>
    </xdr:pic>
    <xdr:clientData/>
  </xdr:twoCellAnchor>
  <xdr:twoCellAnchor editAs="oneCell">
    <xdr:from>
      <xdr:col>4</xdr:col>
      <xdr:colOff>907257</xdr:colOff>
      <xdr:row>0</xdr:row>
      <xdr:rowOff>0</xdr:rowOff>
    </xdr:from>
    <xdr:to>
      <xdr:col>6</xdr:col>
      <xdr:colOff>86218</xdr:colOff>
      <xdr:row>0</xdr:row>
      <xdr:rowOff>627942</xdr:rowOff>
    </xdr:to>
    <xdr:pic>
      <xdr:nvPicPr>
        <xdr:cNvPr id="18" name="Рисунок 17">
          <a:hlinkClick xmlns:r="http://schemas.openxmlformats.org/officeDocument/2006/relationships" r:id="rId12" tooltip="Защитное снаряжение с фломастерами (США)"/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5384007" y="0"/>
          <a:ext cx="1274461" cy="6279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31750</xdr:rowOff>
    </xdr:from>
    <xdr:to>
      <xdr:col>3</xdr:col>
      <xdr:colOff>1393004</xdr:colOff>
      <xdr:row>0</xdr:row>
      <xdr:rowOff>603250</xdr:rowOff>
    </xdr:to>
    <xdr:pic>
      <xdr:nvPicPr>
        <xdr:cNvPr id="19" name="Рисунок 18">
          <a:hlinkClick xmlns:r="http://schemas.openxmlformats.org/officeDocument/2006/relationships" r:id="rId14" tooltip="Самокаты, электросамокаты №1 в Мире! (США)"/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8375" y="31750"/>
          <a:ext cx="2472504" cy="57150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</xdr:colOff>
      <xdr:row>0</xdr:row>
      <xdr:rowOff>35203</xdr:rowOff>
    </xdr:from>
    <xdr:to>
      <xdr:col>7</xdr:col>
      <xdr:colOff>332034</xdr:colOff>
      <xdr:row>0</xdr:row>
      <xdr:rowOff>619125</xdr:rowOff>
    </xdr:to>
    <xdr:pic>
      <xdr:nvPicPr>
        <xdr:cNvPr id="20" name="Рисунок 19">
          <a:hlinkClick xmlns:r="http://schemas.openxmlformats.org/officeDocument/2006/relationships" r:id="rId16" tooltip="Пластиковый механический конструктор (Польша)"/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73850" y="35203"/>
          <a:ext cx="1595684" cy="583922"/>
        </a:xfrm>
        <a:prstGeom prst="rect">
          <a:avLst/>
        </a:prstGeom>
      </xdr:spPr>
    </xdr:pic>
    <xdr:clientData/>
  </xdr:twoCellAnchor>
  <xdr:twoCellAnchor>
    <xdr:from>
      <xdr:col>3</xdr:col>
      <xdr:colOff>1425496</xdr:colOff>
      <xdr:row>0</xdr:row>
      <xdr:rowOff>0</xdr:rowOff>
    </xdr:from>
    <xdr:to>
      <xdr:col>3</xdr:col>
      <xdr:colOff>2339975</xdr:colOff>
      <xdr:row>0</xdr:row>
      <xdr:rowOff>670618</xdr:rowOff>
    </xdr:to>
    <xdr:pic>
      <xdr:nvPicPr>
        <xdr:cNvPr id="21" name="Рисунок 20">
          <a:hlinkClick xmlns:r="http://schemas.openxmlformats.org/officeDocument/2006/relationships" r:id="rId17" tooltip="Деревянные механические 3D-конструкторы (Украина)"/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3473371" y="0"/>
          <a:ext cx="914479" cy="670618"/>
        </a:xfrm>
        <a:prstGeom prst="rect">
          <a:avLst/>
        </a:prstGeom>
      </xdr:spPr>
    </xdr:pic>
    <xdr:clientData/>
  </xdr:twoCellAnchor>
  <xdr:twoCellAnchor editAs="oneCell">
    <xdr:from>
      <xdr:col>7</xdr:col>
      <xdr:colOff>379412</xdr:colOff>
      <xdr:row>0</xdr:row>
      <xdr:rowOff>27780</xdr:rowOff>
    </xdr:from>
    <xdr:to>
      <xdr:col>8</xdr:col>
      <xdr:colOff>15553</xdr:colOff>
      <xdr:row>0</xdr:row>
      <xdr:rowOff>613047</xdr:rowOff>
    </xdr:to>
    <xdr:pic>
      <xdr:nvPicPr>
        <xdr:cNvPr id="22" name="Рисунок 21">
          <a:hlinkClick xmlns:r="http://schemas.openxmlformats.org/officeDocument/2006/relationships" r:id="rId19" tooltip="Назад к истокам. Оригинальные товары для творчества (Россия)"/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8316912" y="27780"/>
          <a:ext cx="1001391" cy="585267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0</xdr:row>
      <xdr:rowOff>7625</xdr:rowOff>
    </xdr:from>
    <xdr:to>
      <xdr:col>4</xdr:col>
      <xdr:colOff>831850</xdr:colOff>
      <xdr:row>0</xdr:row>
      <xdr:rowOff>635000</xdr:rowOff>
    </xdr:to>
    <xdr:pic>
      <xdr:nvPicPr>
        <xdr:cNvPr id="23" name="Рисунок 22">
          <a:hlinkClick xmlns:r="http://schemas.openxmlformats.org/officeDocument/2006/relationships" r:id="rId21" tooltip="Детские механические деревянные пазлы-разукрашки (Украина)"/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3100" y="7625"/>
          <a:ext cx="825500" cy="6273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142875</xdr:colOff>
      <xdr:row>9</xdr:row>
      <xdr:rowOff>79375</xdr:rowOff>
    </xdr:from>
    <xdr:ext cx="1063625" cy="997863"/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5275" y="4013200"/>
          <a:ext cx="1063625" cy="997863"/>
        </a:xfrm>
        <a:prstGeom prst="rect">
          <a:avLst/>
        </a:prstGeom>
      </xdr:spPr>
    </xdr:pic>
    <xdr:clientData/>
  </xdr:oneCellAnchor>
  <xdr:twoCellAnchor editAs="oneCell">
    <xdr:from>
      <xdr:col>3</xdr:col>
      <xdr:colOff>301626</xdr:colOff>
      <xdr:row>5</xdr:row>
      <xdr:rowOff>60486</xdr:rowOff>
    </xdr:from>
    <xdr:to>
      <xdr:col>3</xdr:col>
      <xdr:colOff>1063625</xdr:colOff>
      <xdr:row>5</xdr:row>
      <xdr:rowOff>1063624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64026" y="2879886"/>
          <a:ext cx="761999" cy="1003138"/>
        </a:xfrm>
        <a:prstGeom prst="rect">
          <a:avLst/>
        </a:prstGeom>
      </xdr:spPr>
    </xdr:pic>
    <xdr:clientData/>
  </xdr:twoCellAnchor>
  <xdr:twoCellAnchor>
    <xdr:from>
      <xdr:col>3</xdr:col>
      <xdr:colOff>63501</xdr:colOff>
      <xdr:row>12</xdr:row>
      <xdr:rowOff>206376</xdr:rowOff>
    </xdr:from>
    <xdr:to>
      <xdr:col>3</xdr:col>
      <xdr:colOff>1314247</xdr:colOff>
      <xdr:row>12</xdr:row>
      <xdr:rowOff>968376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25901" y="5048250"/>
          <a:ext cx="1250746" cy="0"/>
        </a:xfrm>
        <a:prstGeom prst="rect">
          <a:avLst/>
        </a:prstGeom>
      </xdr:spPr>
    </xdr:pic>
    <xdr:clientData/>
  </xdr:twoCellAnchor>
  <xdr:twoCellAnchor>
    <xdr:from>
      <xdr:col>3</xdr:col>
      <xdr:colOff>95251</xdr:colOff>
      <xdr:row>14</xdr:row>
      <xdr:rowOff>95250</xdr:rowOff>
    </xdr:from>
    <xdr:to>
      <xdr:col>3</xdr:col>
      <xdr:colOff>1250715</xdr:colOff>
      <xdr:row>14</xdr:row>
      <xdr:rowOff>1031876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57651" y="5143500"/>
          <a:ext cx="1155464" cy="936626"/>
        </a:xfrm>
        <a:prstGeom prst="rect">
          <a:avLst/>
        </a:prstGeom>
      </xdr:spPr>
    </xdr:pic>
    <xdr:clientData/>
  </xdr:twoCellAnchor>
  <xdr:twoCellAnchor>
    <xdr:from>
      <xdr:col>3</xdr:col>
      <xdr:colOff>206377</xdr:colOff>
      <xdr:row>17</xdr:row>
      <xdr:rowOff>47624</xdr:rowOff>
    </xdr:from>
    <xdr:to>
      <xdr:col>3</xdr:col>
      <xdr:colOff>1191509</xdr:colOff>
      <xdr:row>17</xdr:row>
      <xdr:rowOff>1063623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68777" y="7324724"/>
          <a:ext cx="985132" cy="1015999"/>
        </a:xfrm>
        <a:prstGeom prst="rect">
          <a:avLst/>
        </a:prstGeom>
      </xdr:spPr>
    </xdr:pic>
    <xdr:clientData/>
  </xdr:twoCellAnchor>
  <xdr:twoCellAnchor>
    <xdr:from>
      <xdr:col>3</xdr:col>
      <xdr:colOff>174625</xdr:colOff>
      <xdr:row>19</xdr:row>
      <xdr:rowOff>45543</xdr:rowOff>
    </xdr:from>
    <xdr:to>
      <xdr:col>3</xdr:col>
      <xdr:colOff>1158874</xdr:colOff>
      <xdr:row>19</xdr:row>
      <xdr:rowOff>1063625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37025" y="8391525"/>
          <a:ext cx="984249" cy="0"/>
        </a:xfrm>
        <a:prstGeom prst="rect">
          <a:avLst/>
        </a:prstGeom>
      </xdr:spPr>
    </xdr:pic>
    <xdr:clientData/>
  </xdr:twoCellAnchor>
  <xdr:twoCellAnchor>
    <xdr:from>
      <xdr:col>3</xdr:col>
      <xdr:colOff>206375</xdr:colOff>
      <xdr:row>20</xdr:row>
      <xdr:rowOff>67164</xdr:rowOff>
    </xdr:from>
    <xdr:to>
      <xdr:col>3</xdr:col>
      <xdr:colOff>1158875</xdr:colOff>
      <xdr:row>20</xdr:row>
      <xdr:rowOff>1063625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68775" y="8458689"/>
          <a:ext cx="952500" cy="996461"/>
        </a:xfrm>
        <a:prstGeom prst="rect">
          <a:avLst/>
        </a:prstGeom>
      </xdr:spPr>
    </xdr:pic>
    <xdr:clientData/>
  </xdr:twoCellAnchor>
  <xdr:twoCellAnchor>
    <xdr:from>
      <xdr:col>3</xdr:col>
      <xdr:colOff>190501</xdr:colOff>
      <xdr:row>18</xdr:row>
      <xdr:rowOff>24016</xdr:rowOff>
    </xdr:from>
    <xdr:to>
      <xdr:col>3</xdr:col>
      <xdr:colOff>1206500</xdr:colOff>
      <xdr:row>18</xdr:row>
      <xdr:rowOff>1066066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2901" y="8391525"/>
          <a:ext cx="1015999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190501</xdr:colOff>
      <xdr:row>16</xdr:row>
      <xdr:rowOff>47625</xdr:rowOff>
    </xdr:from>
    <xdr:to>
      <xdr:col>3</xdr:col>
      <xdr:colOff>1222375</xdr:colOff>
      <xdr:row>16</xdr:row>
      <xdr:rowOff>1079499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2901" y="6210300"/>
          <a:ext cx="1031874" cy="1031874"/>
        </a:xfrm>
        <a:prstGeom prst="rect">
          <a:avLst/>
        </a:prstGeom>
      </xdr:spPr>
    </xdr:pic>
    <xdr:clientData/>
  </xdr:twoCellAnchor>
  <xdr:twoCellAnchor>
    <xdr:from>
      <xdr:col>3</xdr:col>
      <xdr:colOff>142876</xdr:colOff>
      <xdr:row>11</xdr:row>
      <xdr:rowOff>63500</xdr:rowOff>
    </xdr:from>
    <xdr:to>
      <xdr:col>3</xdr:col>
      <xdr:colOff>1189077</xdr:colOff>
      <xdr:row>11</xdr:row>
      <xdr:rowOff>1063625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05276" y="5048250"/>
          <a:ext cx="1046201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89370</xdr:colOff>
      <xdr:row>2</xdr:row>
      <xdr:rowOff>40824</xdr:rowOff>
    </xdr:from>
    <xdr:to>
      <xdr:col>1</xdr:col>
      <xdr:colOff>680358</xdr:colOff>
      <xdr:row>3</xdr:row>
      <xdr:rowOff>444553</xdr:rowOff>
    </xdr:to>
    <xdr:pic>
      <xdr:nvPicPr>
        <xdr:cNvPr id="12" name="Рисунок 11">
          <a:hlinkClick xmlns:r="http://schemas.openxmlformats.org/officeDocument/2006/relationships" r:id="rId11" tooltip="Назад к истокам"/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370" y="1374324"/>
          <a:ext cx="1557095" cy="893586"/>
        </a:xfrm>
        <a:prstGeom prst="rect">
          <a:avLst/>
        </a:prstGeom>
      </xdr:spPr>
    </xdr:pic>
    <xdr:clientData/>
  </xdr:twoCellAnchor>
  <xdr:twoCellAnchor editAs="oneCell">
    <xdr:from>
      <xdr:col>3</xdr:col>
      <xdr:colOff>63499</xdr:colOff>
      <xdr:row>8</xdr:row>
      <xdr:rowOff>79375</xdr:rowOff>
    </xdr:from>
    <xdr:to>
      <xdr:col>3</xdr:col>
      <xdr:colOff>1301750</xdr:colOff>
      <xdr:row>8</xdr:row>
      <xdr:rowOff>1062162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25899" y="4013200"/>
          <a:ext cx="1238251" cy="982787"/>
        </a:xfrm>
        <a:prstGeom prst="rect">
          <a:avLst/>
        </a:prstGeom>
      </xdr:spPr>
    </xdr:pic>
    <xdr:clientData/>
  </xdr:twoCellAnchor>
  <xdr:twoCellAnchor>
    <xdr:from>
      <xdr:col>3</xdr:col>
      <xdr:colOff>142876</xdr:colOff>
      <xdr:row>11</xdr:row>
      <xdr:rowOff>63500</xdr:rowOff>
    </xdr:from>
    <xdr:to>
      <xdr:col>3</xdr:col>
      <xdr:colOff>1189077</xdr:colOff>
      <xdr:row>11</xdr:row>
      <xdr:rowOff>1063625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05276" y="6226175"/>
          <a:ext cx="1046201" cy="1000125"/>
        </a:xfrm>
        <a:prstGeom prst="rect">
          <a:avLst/>
        </a:prstGeom>
      </xdr:spPr>
    </xdr:pic>
    <xdr:clientData/>
  </xdr:twoCellAnchor>
  <xdr:twoCellAnchor editAs="oneCell">
    <xdr:from>
      <xdr:col>4</xdr:col>
      <xdr:colOff>65882</xdr:colOff>
      <xdr:row>0</xdr:row>
      <xdr:rowOff>0</xdr:rowOff>
    </xdr:from>
    <xdr:to>
      <xdr:col>5</xdr:col>
      <xdr:colOff>594218</xdr:colOff>
      <xdr:row>0</xdr:row>
      <xdr:rowOff>627942</xdr:rowOff>
    </xdr:to>
    <xdr:pic>
      <xdr:nvPicPr>
        <xdr:cNvPr id="21" name="Рисунок 20">
          <a:hlinkClick xmlns:r="http://schemas.openxmlformats.org/officeDocument/2006/relationships" r:id="rId14" tooltip="Защитное снаряжение с фломастерами (США)"/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5384007" y="0"/>
          <a:ext cx="1274461" cy="6279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31750</xdr:rowOff>
    </xdr:from>
    <xdr:to>
      <xdr:col>2</xdr:col>
      <xdr:colOff>1710504</xdr:colOff>
      <xdr:row>0</xdr:row>
      <xdr:rowOff>603250</xdr:rowOff>
    </xdr:to>
    <xdr:pic>
      <xdr:nvPicPr>
        <xdr:cNvPr id="22" name="Рисунок 21">
          <a:hlinkClick xmlns:r="http://schemas.openxmlformats.org/officeDocument/2006/relationships" r:id="rId16" tooltip="Самокаты, электросамокаты №1 в Мире! (США)"/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8375" y="31750"/>
          <a:ext cx="2472504" cy="571500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0</xdr:row>
      <xdr:rowOff>35203</xdr:rowOff>
    </xdr:from>
    <xdr:to>
      <xdr:col>6</xdr:col>
      <xdr:colOff>824159</xdr:colOff>
      <xdr:row>0</xdr:row>
      <xdr:rowOff>619125</xdr:rowOff>
    </xdr:to>
    <xdr:pic>
      <xdr:nvPicPr>
        <xdr:cNvPr id="23" name="Рисунок 22">
          <a:hlinkClick xmlns:r="http://schemas.openxmlformats.org/officeDocument/2006/relationships" r:id="rId18" tooltip="Пластиковый механический конструктор (Польша)"/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73850" y="35203"/>
          <a:ext cx="1595684" cy="583922"/>
        </a:xfrm>
        <a:prstGeom prst="rect">
          <a:avLst/>
        </a:prstGeom>
      </xdr:spPr>
    </xdr:pic>
    <xdr:clientData/>
  </xdr:twoCellAnchor>
  <xdr:twoCellAnchor>
    <xdr:from>
      <xdr:col>2</xdr:col>
      <xdr:colOff>1742996</xdr:colOff>
      <xdr:row>0</xdr:row>
      <xdr:rowOff>0</xdr:rowOff>
    </xdr:from>
    <xdr:to>
      <xdr:col>3</xdr:col>
      <xdr:colOff>419100</xdr:colOff>
      <xdr:row>0</xdr:row>
      <xdr:rowOff>670618</xdr:rowOff>
    </xdr:to>
    <xdr:pic>
      <xdr:nvPicPr>
        <xdr:cNvPr id="24" name="Рисунок 23">
          <a:hlinkClick xmlns:r="http://schemas.openxmlformats.org/officeDocument/2006/relationships" r:id="rId20" tooltip="Деревянные механические 3D-конструкторы (Украина)"/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3473371" y="0"/>
          <a:ext cx="914479" cy="670618"/>
        </a:xfrm>
        <a:prstGeom prst="rect">
          <a:avLst/>
        </a:prstGeom>
      </xdr:spPr>
    </xdr:pic>
    <xdr:clientData/>
  </xdr:twoCellAnchor>
  <xdr:twoCellAnchor editAs="oneCell">
    <xdr:from>
      <xdr:col>6</xdr:col>
      <xdr:colOff>871537</xdr:colOff>
      <xdr:row>0</xdr:row>
      <xdr:rowOff>27780</xdr:rowOff>
    </xdr:from>
    <xdr:to>
      <xdr:col>7</xdr:col>
      <xdr:colOff>491803</xdr:colOff>
      <xdr:row>0</xdr:row>
      <xdr:rowOff>613047</xdr:rowOff>
    </xdr:to>
    <xdr:pic>
      <xdr:nvPicPr>
        <xdr:cNvPr id="25" name="Рисунок 24">
          <a:hlinkClick xmlns:r="http://schemas.openxmlformats.org/officeDocument/2006/relationships" r:id="rId22" tooltip="Назад к истокам. Оригинальные товары для творчества (Россия)"/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8316912" y="27780"/>
          <a:ext cx="1001391" cy="585267"/>
        </a:xfrm>
        <a:prstGeom prst="rect">
          <a:avLst/>
        </a:prstGeom>
      </xdr:spPr>
    </xdr:pic>
    <xdr:clientData/>
  </xdr:twoCellAnchor>
  <xdr:twoCellAnchor>
    <xdr:from>
      <xdr:col>3</xdr:col>
      <xdr:colOff>514350</xdr:colOff>
      <xdr:row>0</xdr:row>
      <xdr:rowOff>7625</xdr:rowOff>
    </xdr:from>
    <xdr:to>
      <xdr:col>3</xdr:col>
      <xdr:colOff>1339850</xdr:colOff>
      <xdr:row>0</xdr:row>
      <xdr:rowOff>635000</xdr:rowOff>
    </xdr:to>
    <xdr:pic>
      <xdr:nvPicPr>
        <xdr:cNvPr id="26" name="Рисунок 25">
          <a:hlinkClick xmlns:r="http://schemas.openxmlformats.org/officeDocument/2006/relationships" r:id="rId24" tooltip="Детские механические деревянные пазлы-разукрашки (Украина)"/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3100" y="7625"/>
          <a:ext cx="825500" cy="627375"/>
        </a:xfrm>
        <a:prstGeom prst="rect">
          <a:avLst/>
        </a:prstGeom>
      </xdr:spPr>
    </xdr:pic>
    <xdr:clientData/>
  </xdr:twoCellAnchor>
  <xdr:twoCellAnchor editAs="oneCell">
    <xdr:from>
      <xdr:col>3</xdr:col>
      <xdr:colOff>163284</xdr:colOff>
      <xdr:row>6</xdr:row>
      <xdr:rowOff>54428</xdr:rowOff>
    </xdr:from>
    <xdr:to>
      <xdr:col>3</xdr:col>
      <xdr:colOff>1197429</xdr:colOff>
      <xdr:row>6</xdr:row>
      <xdr:rowOff>1088573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6570" y="4694464"/>
          <a:ext cx="1034145" cy="1034145"/>
        </a:xfrm>
        <a:prstGeom prst="rect">
          <a:avLst/>
        </a:prstGeom>
      </xdr:spPr>
    </xdr:pic>
    <xdr:clientData/>
  </xdr:twoCellAnchor>
  <xdr:twoCellAnchor editAs="oneCell">
    <xdr:from>
      <xdr:col>3</xdr:col>
      <xdr:colOff>68039</xdr:colOff>
      <xdr:row>7</xdr:row>
      <xdr:rowOff>122465</xdr:rowOff>
    </xdr:from>
    <xdr:to>
      <xdr:col>3</xdr:col>
      <xdr:colOff>1287595</xdr:colOff>
      <xdr:row>7</xdr:row>
      <xdr:rowOff>1034143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41325" y="5878286"/>
          <a:ext cx="1219556" cy="911678"/>
        </a:xfrm>
        <a:prstGeom prst="rect">
          <a:avLst/>
        </a:prstGeom>
      </xdr:spPr>
    </xdr:pic>
    <xdr:clientData/>
  </xdr:twoCellAnchor>
  <xdr:twoCellAnchor editAs="oneCell">
    <xdr:from>
      <xdr:col>3</xdr:col>
      <xdr:colOff>258535</xdr:colOff>
      <xdr:row>10</xdr:row>
      <xdr:rowOff>72976</xdr:rowOff>
    </xdr:from>
    <xdr:to>
      <xdr:col>3</xdr:col>
      <xdr:colOff>1088571</xdr:colOff>
      <xdr:row>10</xdr:row>
      <xdr:rowOff>1074963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1821" y="9176155"/>
          <a:ext cx="830036" cy="1001987"/>
        </a:xfrm>
        <a:prstGeom prst="rect">
          <a:avLst/>
        </a:prstGeom>
      </xdr:spPr>
    </xdr:pic>
    <xdr:clientData/>
  </xdr:twoCellAnchor>
  <xdr:twoCellAnchor editAs="oneCell">
    <xdr:from>
      <xdr:col>3</xdr:col>
      <xdr:colOff>40822</xdr:colOff>
      <xdr:row>13</xdr:row>
      <xdr:rowOff>190500</xdr:rowOff>
    </xdr:from>
    <xdr:to>
      <xdr:col>3</xdr:col>
      <xdr:colOff>1301292</xdr:colOff>
      <xdr:row>13</xdr:row>
      <xdr:rowOff>925285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14108" y="12641036"/>
          <a:ext cx="1260470" cy="734785"/>
        </a:xfrm>
        <a:prstGeom prst="rect">
          <a:avLst/>
        </a:prstGeom>
      </xdr:spPr>
    </xdr:pic>
    <xdr:clientData/>
  </xdr:twoCellAnchor>
  <xdr:twoCellAnchor editAs="oneCell">
    <xdr:from>
      <xdr:col>3</xdr:col>
      <xdr:colOff>54429</xdr:colOff>
      <xdr:row>15</xdr:row>
      <xdr:rowOff>45976</xdr:rowOff>
    </xdr:from>
    <xdr:to>
      <xdr:col>3</xdr:col>
      <xdr:colOff>1306285</xdr:colOff>
      <xdr:row>15</xdr:row>
      <xdr:rowOff>1034143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27715" y="14728083"/>
          <a:ext cx="1251856" cy="988167"/>
        </a:xfrm>
        <a:prstGeom prst="rect">
          <a:avLst/>
        </a:prstGeom>
      </xdr:spPr>
    </xdr:pic>
    <xdr:clientData/>
  </xdr:twoCellAnchor>
  <xdr:twoCellAnchor editAs="oneCell">
    <xdr:from>
      <xdr:col>3</xdr:col>
      <xdr:colOff>54429</xdr:colOff>
      <xdr:row>21</xdr:row>
      <xdr:rowOff>81642</xdr:rowOff>
    </xdr:from>
    <xdr:to>
      <xdr:col>3</xdr:col>
      <xdr:colOff>1301955</xdr:colOff>
      <xdr:row>21</xdr:row>
      <xdr:rowOff>1061357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27715" y="21458463"/>
          <a:ext cx="1247526" cy="979715"/>
        </a:xfrm>
        <a:prstGeom prst="rect">
          <a:avLst/>
        </a:prstGeom>
      </xdr:spPr>
    </xdr:pic>
    <xdr:clientData/>
  </xdr:twoCellAnchor>
  <xdr:twoCellAnchor editAs="oneCell">
    <xdr:from>
      <xdr:col>3</xdr:col>
      <xdr:colOff>244929</xdr:colOff>
      <xdr:row>22</xdr:row>
      <xdr:rowOff>54429</xdr:rowOff>
    </xdr:from>
    <xdr:to>
      <xdr:col>3</xdr:col>
      <xdr:colOff>1074963</xdr:colOff>
      <xdr:row>22</xdr:row>
      <xdr:rowOff>1093695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18215" y="22547036"/>
          <a:ext cx="830034" cy="1039266"/>
        </a:xfrm>
        <a:prstGeom prst="rect">
          <a:avLst/>
        </a:prstGeom>
      </xdr:spPr>
    </xdr:pic>
    <xdr:clientData/>
  </xdr:twoCellAnchor>
  <xdr:twoCellAnchor editAs="oneCell">
    <xdr:from>
      <xdr:col>3</xdr:col>
      <xdr:colOff>163285</xdr:colOff>
      <xdr:row>23</xdr:row>
      <xdr:rowOff>40821</xdr:rowOff>
    </xdr:from>
    <xdr:to>
      <xdr:col>3</xdr:col>
      <xdr:colOff>1170214</xdr:colOff>
      <xdr:row>23</xdr:row>
      <xdr:rowOff>1091530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36571" y="23649214"/>
          <a:ext cx="1006929" cy="105070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796132</xdr:colOff>
      <xdr:row>0</xdr:row>
      <xdr:rowOff>0</xdr:rowOff>
    </xdr:from>
    <xdr:to>
      <xdr:col>2</xdr:col>
      <xdr:colOff>2070593</xdr:colOff>
      <xdr:row>0</xdr:row>
      <xdr:rowOff>627942</xdr:rowOff>
    </xdr:to>
    <xdr:pic>
      <xdr:nvPicPr>
        <xdr:cNvPr id="8" name="Рисунок 7">
          <a:hlinkClick xmlns:r="http://schemas.openxmlformats.org/officeDocument/2006/relationships" r:id="rId1" tooltip="Защитное снаряжение с фломастерами (США)"/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5368132" y="0"/>
          <a:ext cx="1274461" cy="6279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31750</xdr:rowOff>
    </xdr:from>
    <xdr:to>
      <xdr:col>1</xdr:col>
      <xdr:colOff>2472504</xdr:colOff>
      <xdr:row>0</xdr:row>
      <xdr:rowOff>603250</xdr:rowOff>
    </xdr:to>
    <xdr:pic>
      <xdr:nvPicPr>
        <xdr:cNvPr id="9" name="Рисунок 8">
          <a:hlinkClick xmlns:r="http://schemas.openxmlformats.org/officeDocument/2006/relationships" r:id="rId3" tooltip="Самокаты, электросамокаты №1 в Мире! (США)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0" y="31750"/>
          <a:ext cx="2472504" cy="571500"/>
        </a:xfrm>
        <a:prstGeom prst="rect">
          <a:avLst/>
        </a:prstGeom>
      </xdr:spPr>
    </xdr:pic>
    <xdr:clientData/>
  </xdr:twoCellAnchor>
  <xdr:twoCellAnchor editAs="oneCell">
    <xdr:from>
      <xdr:col>2</xdr:col>
      <xdr:colOff>2085975</xdr:colOff>
      <xdr:row>0</xdr:row>
      <xdr:rowOff>35203</xdr:rowOff>
    </xdr:from>
    <xdr:to>
      <xdr:col>2</xdr:col>
      <xdr:colOff>3681659</xdr:colOff>
      <xdr:row>0</xdr:row>
      <xdr:rowOff>619125</xdr:rowOff>
    </xdr:to>
    <xdr:pic>
      <xdr:nvPicPr>
        <xdr:cNvPr id="10" name="Рисунок 9">
          <a:hlinkClick xmlns:r="http://schemas.openxmlformats.org/officeDocument/2006/relationships" r:id="rId5" tooltip="Пластиковый механический конструктор (Польша)"/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57975" y="35203"/>
          <a:ext cx="1595684" cy="583922"/>
        </a:xfrm>
        <a:prstGeom prst="rect">
          <a:avLst/>
        </a:prstGeom>
      </xdr:spPr>
    </xdr:pic>
    <xdr:clientData/>
  </xdr:twoCellAnchor>
  <xdr:twoCellAnchor>
    <xdr:from>
      <xdr:col>1</xdr:col>
      <xdr:colOff>2504996</xdr:colOff>
      <xdr:row>0</xdr:row>
      <xdr:rowOff>0</xdr:rowOff>
    </xdr:from>
    <xdr:to>
      <xdr:col>1</xdr:col>
      <xdr:colOff>3419475</xdr:colOff>
      <xdr:row>0</xdr:row>
      <xdr:rowOff>670618</xdr:rowOff>
    </xdr:to>
    <xdr:pic>
      <xdr:nvPicPr>
        <xdr:cNvPr id="11" name="Рисунок 10">
          <a:hlinkClick xmlns:r="http://schemas.openxmlformats.org/officeDocument/2006/relationships" r:id="rId7" tooltip="Деревянные механические 3D-конструкторы (Украина)"/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3457496" y="0"/>
          <a:ext cx="914479" cy="670618"/>
        </a:xfrm>
        <a:prstGeom prst="rect">
          <a:avLst/>
        </a:prstGeom>
      </xdr:spPr>
    </xdr:pic>
    <xdr:clientData/>
  </xdr:twoCellAnchor>
  <xdr:twoCellAnchor editAs="oneCell">
    <xdr:from>
      <xdr:col>2</xdr:col>
      <xdr:colOff>3729037</xdr:colOff>
      <xdr:row>0</xdr:row>
      <xdr:rowOff>27780</xdr:rowOff>
    </xdr:from>
    <xdr:to>
      <xdr:col>2</xdr:col>
      <xdr:colOff>4730428</xdr:colOff>
      <xdr:row>0</xdr:row>
      <xdr:rowOff>613047</xdr:rowOff>
    </xdr:to>
    <xdr:pic>
      <xdr:nvPicPr>
        <xdr:cNvPr id="12" name="Рисунок 11">
          <a:hlinkClick xmlns:r="http://schemas.openxmlformats.org/officeDocument/2006/relationships" r:id="rId9" tooltip="Назад к истокам. Оригинальные товары для творчества (Россия)"/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8301037" y="27780"/>
          <a:ext cx="1001391" cy="585267"/>
        </a:xfrm>
        <a:prstGeom prst="rect">
          <a:avLst/>
        </a:prstGeom>
      </xdr:spPr>
    </xdr:pic>
    <xdr:clientData/>
  </xdr:twoCellAnchor>
  <xdr:twoCellAnchor>
    <xdr:from>
      <xdr:col>1</xdr:col>
      <xdr:colOff>3514725</xdr:colOff>
      <xdr:row>0</xdr:row>
      <xdr:rowOff>7625</xdr:rowOff>
    </xdr:from>
    <xdr:to>
      <xdr:col>2</xdr:col>
      <xdr:colOff>720725</xdr:colOff>
      <xdr:row>0</xdr:row>
      <xdr:rowOff>635000</xdr:rowOff>
    </xdr:to>
    <xdr:pic>
      <xdr:nvPicPr>
        <xdr:cNvPr id="13" name="Рисунок 12">
          <a:hlinkClick xmlns:r="http://schemas.openxmlformats.org/officeDocument/2006/relationships" r:id="rId11" tooltip="Детские механические деревянные пазлы-разукрашки (Украина)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67225" y="7625"/>
          <a:ext cx="825500" cy="627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azor-russia.ru/files/upload/ECO-FUN_PriceList.xlsx" TargetMode="External"/><Relationship Id="rId2" Type="http://schemas.openxmlformats.org/officeDocument/2006/relationships/hyperlink" Target="mailto:iu@ugears-russia.ru" TargetMode="External"/><Relationship Id="rId1" Type="http://schemas.openxmlformats.org/officeDocument/2006/relationships/hyperlink" Target="mailto:ik@razor-russia.ru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razor-russia.ru/products/skateboard/ripstik-bright2" TargetMode="External"/><Relationship Id="rId21" Type="http://schemas.openxmlformats.org/officeDocument/2006/relationships/hyperlink" Target="http://www.razor-russia.ru/products/skateboard/ripsurf-blue" TargetMode="External"/><Relationship Id="rId42" Type="http://schemas.openxmlformats.org/officeDocument/2006/relationships/hyperlink" Target="http://www.razor-russia.ru/products/kickscooters/a5-lux" TargetMode="External"/><Relationship Id="rId47" Type="http://schemas.openxmlformats.org/officeDocument/2006/relationships/hyperlink" Target="http://www.razor-russia.ru/products/kickscooters/spark-pink" TargetMode="External"/><Relationship Id="rId63" Type="http://schemas.openxmlformats.org/officeDocument/2006/relationships/hyperlink" Target="http://www.razor-russia.ru/products/parts/ripstik-wheel-76-mm-red" TargetMode="External"/><Relationship Id="rId68" Type="http://schemas.openxmlformats.org/officeDocument/2006/relationships/hyperlink" Target="http://www.razor-russia.ru/products/electroscooter/power-core-e100-aluminium-deck-red" TargetMode="External"/><Relationship Id="rId84" Type="http://schemas.openxmlformats.org/officeDocument/2006/relationships/hyperlink" Target="http://www.razor-russia.ru/products/elektrobike/RSF350" TargetMode="External"/><Relationship Id="rId89" Type="http://schemas.openxmlformats.org/officeDocument/2006/relationships/hyperlink" Target="http://www.razor-russia.ru/products/kickscooters/a3-siniy" TargetMode="External"/><Relationship Id="rId16" Type="http://schemas.openxmlformats.org/officeDocument/2006/relationships/hyperlink" Target="http://www.razor-russia.ru/products/elektrobike/mx350" TargetMode="External"/><Relationship Id="rId11" Type="http://schemas.openxmlformats.org/officeDocument/2006/relationships/hyperlink" Target="http://www.razor-russia.ru/products/elektrobike/hovertrax-red" TargetMode="External"/><Relationship Id="rId32" Type="http://schemas.openxmlformats.org/officeDocument/2006/relationships/hyperlink" Target="http://www.razor-russia.ru/products/skateboard/ripster-air-blue" TargetMode="External"/><Relationship Id="rId37" Type="http://schemas.openxmlformats.org/officeDocument/2006/relationships/hyperlink" Target="http://www.razor-russia.ru/products/kickscooters/a6-white" TargetMode="External"/><Relationship Id="rId53" Type="http://schemas.openxmlformats.org/officeDocument/2006/relationships/hyperlink" Target="http://www.razor-russia.ru/products/kickscooters/beast-blue" TargetMode="External"/><Relationship Id="rId58" Type="http://schemas.openxmlformats.org/officeDocument/2006/relationships/hyperlink" Target="http://www.razor-russia.ru/products/accessories/jetts-spark-cartridges" TargetMode="External"/><Relationship Id="rId74" Type="http://schemas.openxmlformats.org/officeDocument/2006/relationships/hyperlink" Target="http://www.razor-russia.ru/products/kickscooters/spark-ultra" TargetMode="External"/><Relationship Id="rId79" Type="http://schemas.openxmlformats.org/officeDocument/2006/relationships/hyperlink" Target="http://www.razor-russia.ru/products/kickscooters/beast-v6-black-red" TargetMode="External"/><Relationship Id="rId5" Type="http://schemas.openxmlformats.org/officeDocument/2006/relationships/hyperlink" Target="http://www.razor-russia.ru/products/electroscooter/power-core-e100s-red" TargetMode="External"/><Relationship Id="rId90" Type="http://schemas.openxmlformats.org/officeDocument/2006/relationships/hyperlink" Target="http://www.razor-russia.ru/products/kickscooters/a3-cherniy" TargetMode="External"/><Relationship Id="rId95" Type="http://schemas.openxmlformats.org/officeDocument/2006/relationships/hyperlink" Target="http://www.razor-russia.ru/products/kickscooters/wild-ones-rozoviy" TargetMode="External"/><Relationship Id="rId22" Type="http://schemas.openxmlformats.org/officeDocument/2006/relationships/hyperlink" Target="http://www.razor-russia.ru/products/skateboard/ripsurf-black" TargetMode="External"/><Relationship Id="rId27" Type="http://schemas.openxmlformats.org/officeDocument/2006/relationships/hyperlink" Target="http://www.razor-russia.ru/products/skateboard/ripstik-air-pro-red" TargetMode="External"/><Relationship Id="rId43" Type="http://schemas.openxmlformats.org/officeDocument/2006/relationships/hyperlink" Target="http://www.razor-russia.ru/products/kickscooters/a5lux-pink" TargetMode="External"/><Relationship Id="rId48" Type="http://schemas.openxmlformats.org/officeDocument/2006/relationships/hyperlink" Target="http://www.razor-russia.ru/products/kickscooters/a125-gs-blue" TargetMode="External"/><Relationship Id="rId64" Type="http://schemas.openxmlformats.org/officeDocument/2006/relationships/hyperlink" Target="https://yadi.sk/d/oAy7EGEwMdiEog" TargetMode="External"/><Relationship Id="rId69" Type="http://schemas.openxmlformats.org/officeDocument/2006/relationships/hyperlink" Target="mailto:ik@razor-russia.ru" TargetMode="External"/><Relationship Id="rId80" Type="http://schemas.openxmlformats.org/officeDocument/2006/relationships/hyperlink" Target="http://www.razor-russia.ru/products/elektrobike/SX350-McGrath" TargetMode="External"/><Relationship Id="rId85" Type="http://schemas.openxmlformats.org/officeDocument/2006/relationships/hyperlink" Target="http://www.razor-russia.ru/products/electroscooter/e-prime-air" TargetMode="External"/><Relationship Id="rId3" Type="http://schemas.openxmlformats.org/officeDocument/2006/relationships/hyperlink" Target="http://www.razor-russia.ru/products/electroscooter/power-core-e100-blue" TargetMode="External"/><Relationship Id="rId12" Type="http://schemas.openxmlformats.org/officeDocument/2006/relationships/hyperlink" Target="http://www.razor-russia.ru/products/skateboard/turbo-jetts" TargetMode="External"/><Relationship Id="rId17" Type="http://schemas.openxmlformats.org/officeDocument/2006/relationships/hyperlink" Target="http://www.razor-russia.ru/products/electroquad/dirt-quad" TargetMode="External"/><Relationship Id="rId25" Type="http://schemas.openxmlformats.org/officeDocument/2006/relationships/hyperlink" Target="http://www.razor-russia.ru/products/skateboard/ripstik-bright3" TargetMode="External"/><Relationship Id="rId33" Type="http://schemas.openxmlformats.org/officeDocument/2006/relationships/hyperlink" Target="http://www.razor-russia.ru/products/skateboard/ripster-air-pink" TargetMode="External"/><Relationship Id="rId38" Type="http://schemas.openxmlformats.org/officeDocument/2006/relationships/hyperlink" Target="http://www.razor-russia.ru/products/kickscooters/a5-air-black" TargetMode="External"/><Relationship Id="rId46" Type="http://schemas.openxmlformats.org/officeDocument/2006/relationships/hyperlink" Target="http://www.razor-russia.ru/products/kickscooters/tekno" TargetMode="External"/><Relationship Id="rId59" Type="http://schemas.openxmlformats.org/officeDocument/2006/relationships/hyperlink" Target="http://www.razor-russia.ru/products/accessories/replacement-spark-cartridges-single" TargetMode="External"/><Relationship Id="rId67" Type="http://schemas.openxmlformats.org/officeDocument/2006/relationships/hyperlink" Target="http://www.razor-russia.ru/files/upload/ECO-FUN_PriceList.xlsx" TargetMode="External"/><Relationship Id="rId20" Type="http://schemas.openxmlformats.org/officeDocument/2006/relationships/hyperlink" Target="http://www.razor-russia.ru/products/elektrobike/crazy-cart-xl" TargetMode="External"/><Relationship Id="rId41" Type="http://schemas.openxmlformats.org/officeDocument/2006/relationships/hyperlink" Target="http://www.razor-russia.ru/products/kickscooters/a5luxblue" TargetMode="External"/><Relationship Id="rId54" Type="http://schemas.openxmlformats.org/officeDocument/2006/relationships/hyperlink" Target="http://www.razor-russia.ru/products/kickscooters/beast-yellow" TargetMode="External"/><Relationship Id="rId62" Type="http://schemas.openxmlformats.org/officeDocument/2006/relationships/hyperlink" Target="http://www.razor-russia.ru/products/parts/ripstik-wheel-76-mm-blue" TargetMode="External"/><Relationship Id="rId70" Type="http://schemas.openxmlformats.org/officeDocument/2006/relationships/hyperlink" Target="http://www.razor-russia.ru/products/kickscooters/a5lux-purple" TargetMode="External"/><Relationship Id="rId75" Type="http://schemas.openxmlformats.org/officeDocument/2006/relationships/hyperlink" Target="http://www.razor-russia.ru/products/kickscooters/a-light-up-red" TargetMode="External"/><Relationship Id="rId83" Type="http://schemas.openxmlformats.org/officeDocument/2006/relationships/hyperlink" Target="http://www.razor-russia.ru/products/elektrobike/mx650" TargetMode="External"/><Relationship Id="rId88" Type="http://schemas.openxmlformats.org/officeDocument/2006/relationships/hyperlink" Target="http://www.razor-russia.ru/products/electroscooter/power-a5" TargetMode="External"/><Relationship Id="rId91" Type="http://schemas.openxmlformats.org/officeDocument/2006/relationships/hyperlink" Target="http://www.razor-russia.ru/products/kickscooters/a3-zeleniy" TargetMode="External"/><Relationship Id="rId96" Type="http://schemas.openxmlformats.org/officeDocument/2006/relationships/printerSettings" Target="../printerSettings/printerSettings2.bin"/><Relationship Id="rId1" Type="http://schemas.openxmlformats.org/officeDocument/2006/relationships/hyperlink" Target="http://www.razor-russia.ru/products/electroscooter/power-core-e90-green" TargetMode="External"/><Relationship Id="rId6" Type="http://schemas.openxmlformats.org/officeDocument/2006/relationships/hyperlink" Target="http://www.razor-russia.ru/products/electroscooter/e300-grey" TargetMode="External"/><Relationship Id="rId15" Type="http://schemas.openxmlformats.org/officeDocument/2006/relationships/hyperlink" Target="http://www.razor-russia.ru/products/elektrobike/ripstik-electric-blue" TargetMode="External"/><Relationship Id="rId23" Type="http://schemas.openxmlformats.org/officeDocument/2006/relationships/hyperlink" Target="http://www.razor-russia.ru/products/skateboard/ripsurf-cmyk" TargetMode="External"/><Relationship Id="rId28" Type="http://schemas.openxmlformats.org/officeDocument/2006/relationships/hyperlink" Target="http://www.razor-russia.ru/products/skateboard/ripstik-air-pro-blue" TargetMode="External"/><Relationship Id="rId36" Type="http://schemas.openxmlformats.org/officeDocument/2006/relationships/hyperlink" Target="http://www.razor-russia.ru/products/kickscooters/a6-silver" TargetMode="External"/><Relationship Id="rId49" Type="http://schemas.openxmlformats.org/officeDocument/2006/relationships/hyperlink" Target="http://www.razor-russia.ru/products/kickscooters/a125-gs-red" TargetMode="External"/><Relationship Id="rId57" Type="http://schemas.openxmlformats.org/officeDocument/2006/relationships/hyperlink" Target="http://www.razor-russia.ru/products/kickscooters/powerwing-dlx" TargetMode="External"/><Relationship Id="rId10" Type="http://schemas.openxmlformats.org/officeDocument/2006/relationships/hyperlink" Target="http://www.razor-russia.ru/products/elektrobike/hovertrax-black" TargetMode="External"/><Relationship Id="rId31" Type="http://schemas.openxmlformats.org/officeDocument/2006/relationships/hyperlink" Target="http://www.razor-russia.ru/products/skateboard/ripster-air-red" TargetMode="External"/><Relationship Id="rId44" Type="http://schemas.openxmlformats.org/officeDocument/2006/relationships/hyperlink" Target="http://www.razor-russia.ru/products/kickscooters/a5lux-black" TargetMode="External"/><Relationship Id="rId52" Type="http://schemas.openxmlformats.org/officeDocument/2006/relationships/hyperlink" Target="http://www.razor-russia.ru/products/kickscooters/beast-red" TargetMode="External"/><Relationship Id="rId60" Type="http://schemas.openxmlformats.org/officeDocument/2006/relationships/hyperlink" Target="http://www.razor-russia.ru/products/parts/200mm-wheels" TargetMode="External"/><Relationship Id="rId65" Type="http://schemas.openxmlformats.org/officeDocument/2006/relationships/hyperlink" Target="http://www.razor-russia.ru/files/upload/Razor_ProductInfo.xlsx" TargetMode="External"/><Relationship Id="rId73" Type="http://schemas.openxmlformats.org/officeDocument/2006/relationships/hyperlink" Target="http://www.razor-russia.ru/products/kickscooters/a5-prime" TargetMode="External"/><Relationship Id="rId78" Type="http://schemas.openxmlformats.org/officeDocument/2006/relationships/hyperlink" Target="http://www.razor-russia.ru/products/electroscooter/power-a2" TargetMode="External"/><Relationship Id="rId81" Type="http://schemas.openxmlformats.org/officeDocument/2006/relationships/hyperlink" Target="http://www.razor-russia.ru/products/elektrobike/drift-rider" TargetMode="External"/><Relationship Id="rId86" Type="http://schemas.openxmlformats.org/officeDocument/2006/relationships/hyperlink" Target="http://www.razor-russia.ru/products/electroscooter/e-prime-iii" TargetMode="External"/><Relationship Id="rId94" Type="http://schemas.openxmlformats.org/officeDocument/2006/relationships/hyperlink" Target="http://www.razor-russia.ru/products/kickscooters/wild-ones-zeleniy" TargetMode="External"/><Relationship Id="rId4" Type="http://schemas.openxmlformats.org/officeDocument/2006/relationships/hyperlink" Target="http://www.razor-russia.ru/products/electroscooter/power-core-e100-purpur" TargetMode="External"/><Relationship Id="rId9" Type="http://schemas.openxmlformats.org/officeDocument/2006/relationships/hyperlink" Target="http://www.razor-russia.ru/products/elektrobike/hovertrax-white" TargetMode="External"/><Relationship Id="rId13" Type="http://schemas.openxmlformats.org/officeDocument/2006/relationships/hyperlink" Target="http://www.razor-russia.ru/products/skateboard/cruiser-electric-skateboard" TargetMode="External"/><Relationship Id="rId18" Type="http://schemas.openxmlformats.org/officeDocument/2006/relationships/hyperlink" Target="http://www.razor-russia.ru/products/casterdriven/powerrider-360" TargetMode="External"/><Relationship Id="rId39" Type="http://schemas.openxmlformats.org/officeDocument/2006/relationships/hyperlink" Target="http://www.razor-russia.ru/products/kickscooters/a5-air-silver" TargetMode="External"/><Relationship Id="rId34" Type="http://schemas.openxmlformats.org/officeDocument/2006/relationships/hyperlink" Target="http://www.razor-russia.ru/products/skateboard/jetts-green" TargetMode="External"/><Relationship Id="rId50" Type="http://schemas.openxmlformats.org/officeDocument/2006/relationships/hyperlink" Target="http://www.razor-russia.ru/products/kickscooters/a125-gs-pink" TargetMode="External"/><Relationship Id="rId55" Type="http://schemas.openxmlformats.org/officeDocument/2006/relationships/hyperlink" Target="http://www.razor-russia.ru/products/kickscooters/beast-v3-white-purple" TargetMode="External"/><Relationship Id="rId76" Type="http://schemas.openxmlformats.org/officeDocument/2006/relationships/hyperlink" Target="http://www.razor-russia.ru/products/kickscooters/a-light-up-pink" TargetMode="External"/><Relationship Id="rId97" Type="http://schemas.openxmlformats.org/officeDocument/2006/relationships/drawing" Target="../drawings/drawing2.xml"/><Relationship Id="rId7" Type="http://schemas.openxmlformats.org/officeDocument/2006/relationships/hyperlink" Target="http://www.razor-russia.ru/products/electroscooter/e300s-matte" TargetMode="External"/><Relationship Id="rId71" Type="http://schemas.openxmlformats.org/officeDocument/2006/relationships/hyperlink" Target="http://www.razor-russia.ru/products/kickscooters/beast-v4-blue-white" TargetMode="External"/><Relationship Id="rId92" Type="http://schemas.openxmlformats.org/officeDocument/2006/relationships/hyperlink" Target="http://www.razor-russia.ru/products/kickscooters/a3-krasniy" TargetMode="External"/><Relationship Id="rId2" Type="http://schemas.openxmlformats.org/officeDocument/2006/relationships/hyperlink" Target="http://www.razor-russia.ru/products/electroscooter/power-core-e90-pink" TargetMode="External"/><Relationship Id="rId29" Type="http://schemas.openxmlformats.org/officeDocument/2006/relationships/hyperlink" Target="http://www.razor-russia.ru/products/skateboard/ripstik-air-pro-blue" TargetMode="External"/><Relationship Id="rId24" Type="http://schemas.openxmlformats.org/officeDocument/2006/relationships/hyperlink" Target="http://www.razor-russia.ru/products/skateboard/ripstik-bright" TargetMode="External"/><Relationship Id="rId40" Type="http://schemas.openxmlformats.org/officeDocument/2006/relationships/hyperlink" Target="http://www.razor-russia.ru/products/kickscooters/a5-dlx" TargetMode="External"/><Relationship Id="rId45" Type="http://schemas.openxmlformats.org/officeDocument/2006/relationships/hyperlink" Target="http://www.razor-russia.ru/products/kickscooters/party-pop-purple" TargetMode="External"/><Relationship Id="rId66" Type="http://schemas.openxmlformats.org/officeDocument/2006/relationships/hyperlink" Target="http://www.razor-russia.ru/files/upload/Razor_PriceList.xml" TargetMode="External"/><Relationship Id="rId87" Type="http://schemas.openxmlformats.org/officeDocument/2006/relationships/hyperlink" Target="http://www.razor-russia.ru/products/skateboard/ripstik-ripster-gamer-arcade-black" TargetMode="External"/><Relationship Id="rId61" Type="http://schemas.openxmlformats.org/officeDocument/2006/relationships/hyperlink" Target="http://www.razor-russia.ru/products/parts/ripstik-wheel-76-mm-grey" TargetMode="External"/><Relationship Id="rId82" Type="http://schemas.openxmlformats.org/officeDocument/2006/relationships/hyperlink" Target="http://www.razor-russia.ru/products/elektrobike/pocket-mod-betty" TargetMode="External"/><Relationship Id="rId19" Type="http://schemas.openxmlformats.org/officeDocument/2006/relationships/hyperlink" Target="http://www.razor-russia.ru/products/casterdriven/crazy-cart" TargetMode="External"/><Relationship Id="rId14" Type="http://schemas.openxmlformats.org/officeDocument/2006/relationships/hyperlink" Target="http://www.razor-russia.ru/products/skateboard/longboard-electric-skateboard" TargetMode="External"/><Relationship Id="rId30" Type="http://schemas.openxmlformats.org/officeDocument/2006/relationships/hyperlink" Target="http://www.razor-russia.ru/products/skateboard/ripstik-air-pro-special-edition-blue" TargetMode="External"/><Relationship Id="rId35" Type="http://schemas.openxmlformats.org/officeDocument/2006/relationships/hyperlink" Target="http://www.razor-russia.ru/products/skateboard/jetts-purpur" TargetMode="External"/><Relationship Id="rId56" Type="http://schemas.openxmlformats.org/officeDocument/2006/relationships/hyperlink" Target="http://www.razor-russia.ru/products/kickscooters/powerwing-pink" TargetMode="External"/><Relationship Id="rId77" Type="http://schemas.openxmlformats.org/officeDocument/2006/relationships/hyperlink" Target="http://www.razor-russia.ru/products/kickscooters/a-light-up-blue" TargetMode="External"/><Relationship Id="rId8" Type="http://schemas.openxmlformats.org/officeDocument/2006/relationships/hyperlink" Target="http://www.razor-russia.ru/products/elektrobike/hovertrax-blue" TargetMode="External"/><Relationship Id="rId51" Type="http://schemas.openxmlformats.org/officeDocument/2006/relationships/hyperlink" Target="http://www.razor-russia.ru/products/kickscooters/a125-gs-clear" TargetMode="External"/><Relationship Id="rId72" Type="http://schemas.openxmlformats.org/officeDocument/2006/relationships/hyperlink" Target="http://www.razor-russia.ru/products/kickscooters/beast-v5-black-red" TargetMode="External"/><Relationship Id="rId93" Type="http://schemas.openxmlformats.org/officeDocument/2006/relationships/hyperlink" Target="http://www.razor-russia.ru/products/kickscooters/wild-ones-siniy" TargetMode="Externa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://ugears-russia.ru/products/rail-manipulator/" TargetMode="External"/><Relationship Id="rId21" Type="http://schemas.openxmlformats.org/officeDocument/2006/relationships/hyperlink" Target="http://ugears-russia.ru/products/tanker/" TargetMode="External"/><Relationship Id="rId34" Type="http://schemas.openxmlformats.org/officeDocument/2006/relationships/hyperlink" Target="http://ugears-russia.ru/products/sferokub/" TargetMode="External"/><Relationship Id="rId42" Type="http://schemas.openxmlformats.org/officeDocument/2006/relationships/hyperlink" Target="http://ugears-russia.ru/products/aviator/" TargetMode="External"/><Relationship Id="rId47" Type="http://schemas.openxmlformats.org/officeDocument/2006/relationships/hyperlink" Target="http://ugears-russia.ru/products/korolevskaya-kareta/" TargetMode="External"/><Relationship Id="rId50" Type="http://schemas.openxmlformats.org/officeDocument/2006/relationships/hyperlink" Target="http://ugears-russia.ru/products/fidzhet-novogodnyaya-magiya/" TargetMode="External"/><Relationship Id="rId55" Type="http://schemas.openxmlformats.org/officeDocument/2006/relationships/hyperlink" Target="http://ugears-russia.ru/products/days-tauer/" TargetMode="External"/><Relationship Id="rId63" Type="http://schemas.openxmlformats.org/officeDocument/2006/relationships/hyperlink" Target="http://ugears-russia.ru/products/stimpank-chasiki" TargetMode="External"/><Relationship Id="rId7" Type="http://schemas.openxmlformats.org/officeDocument/2006/relationships/hyperlink" Target="http://ugears-russia.ru/products/timer-20min/" TargetMode="External"/><Relationship Id="rId2" Type="http://schemas.openxmlformats.org/officeDocument/2006/relationships/hyperlink" Target="http://www.razor-russia.ru/files/upload/Ugears_ProductInfo.xlsx" TargetMode="External"/><Relationship Id="rId16" Type="http://schemas.openxmlformats.org/officeDocument/2006/relationships/hyperlink" Target="http://ugears-russia.ru/products/crossing-and-rails/" TargetMode="External"/><Relationship Id="rId29" Type="http://schemas.openxmlformats.org/officeDocument/2006/relationships/hyperlink" Target="http://ugears-russia.ru/products/fidgets-planes/" TargetMode="External"/><Relationship Id="rId11" Type="http://schemas.openxmlformats.org/officeDocument/2006/relationships/hyperlink" Target="http://ugears-russia.ru/products/engine/" TargetMode="External"/><Relationship Id="rId24" Type="http://schemas.openxmlformats.org/officeDocument/2006/relationships/hyperlink" Target="http://ugears-russia.ru/products/treasure-box/" TargetMode="External"/><Relationship Id="rId32" Type="http://schemas.openxmlformats.org/officeDocument/2006/relationships/hyperlink" Target="http://ugears-russia.ru/products/u-9-grand-prix-car/" TargetMode="External"/><Relationship Id="rId37" Type="http://schemas.openxmlformats.org/officeDocument/2006/relationships/hyperlink" Target="http://ugears-russia.ru/products/fidzhet-tvorchestvo/" TargetMode="External"/><Relationship Id="rId40" Type="http://schemas.openxmlformats.org/officeDocument/2006/relationships/hyperlink" Target="http://ugears-russia.ru/products/bayk-vm-02/" TargetMode="External"/><Relationship Id="rId45" Type="http://schemas.openxmlformats.org/officeDocument/2006/relationships/hyperlink" Target="http://ugears-russia.ru/products/kon-mechanoid/" TargetMode="External"/><Relationship Id="rId53" Type="http://schemas.openxmlformats.org/officeDocument/2006/relationships/hyperlink" Target="http://ugears-russia.ru/products/dayskiper/" TargetMode="External"/><Relationship Id="rId58" Type="http://schemas.openxmlformats.org/officeDocument/2006/relationships/hyperlink" Target="http://ugears-russia.ru/products/shturval-organayzer/" TargetMode="External"/><Relationship Id="rId66" Type="http://schemas.openxmlformats.org/officeDocument/2006/relationships/printerSettings" Target="../printerSettings/printerSettings3.bin"/><Relationship Id="rId5" Type="http://schemas.openxmlformats.org/officeDocument/2006/relationships/hyperlink" Target="http://ugears-russia.ru/products/theater/" TargetMode="External"/><Relationship Id="rId61" Type="http://schemas.openxmlformats.org/officeDocument/2006/relationships/hyperlink" Target="http://ugears-russia.ru/products/monokoleso/" TargetMode="External"/><Relationship Id="rId19" Type="http://schemas.openxmlformats.org/officeDocument/2006/relationships/hyperlink" Target="http://ugears-russia.ru/products/truck/" TargetMode="External"/><Relationship Id="rId14" Type="http://schemas.openxmlformats.org/officeDocument/2006/relationships/hyperlink" Target="http://ugears-russia.ru/products/locomotive-with-tender/" TargetMode="External"/><Relationship Id="rId22" Type="http://schemas.openxmlformats.org/officeDocument/2006/relationships/hyperlink" Target="http://ugears-russia.ru/products/fireladder/" TargetMode="External"/><Relationship Id="rId27" Type="http://schemas.openxmlformats.org/officeDocument/2006/relationships/hyperlink" Target="http://ugears-russia.ru/products/date-navigator/" TargetMode="External"/><Relationship Id="rId30" Type="http://schemas.openxmlformats.org/officeDocument/2006/relationships/hyperlink" Target="http://ugears-russia.ru/products/fidgets-ships/" TargetMode="External"/><Relationship Id="rId35" Type="http://schemas.openxmlformats.org/officeDocument/2006/relationships/hyperlink" Target="http://ugears-russia.ru/products/bashnya-arkballista/" TargetMode="External"/><Relationship Id="rId43" Type="http://schemas.openxmlformats.org/officeDocument/2006/relationships/hyperlink" Target="http://ugears-russia.ru/products/polupricep-k-modeli-tyagach-vm-03/" TargetMode="External"/><Relationship Id="rId48" Type="http://schemas.openxmlformats.org/officeDocument/2006/relationships/hyperlink" Target="http://ugears-russia.ru/products/trimaran-merihobus/" TargetMode="External"/><Relationship Id="rId56" Type="http://schemas.openxmlformats.org/officeDocument/2006/relationships/hyperlink" Target="http://ugears-russia.ru/products/shirma-mastera/" TargetMode="External"/><Relationship Id="rId64" Type="http://schemas.openxmlformats.org/officeDocument/2006/relationships/hyperlink" Target="http://ugears-russia.ru/products/antikvarnaya-shkatulka/" TargetMode="External"/><Relationship Id="rId8" Type="http://schemas.openxmlformats.org/officeDocument/2006/relationships/hyperlink" Target="http://ugears-russia.ru/products/dynamometer/" TargetMode="External"/><Relationship Id="rId51" Type="http://schemas.openxmlformats.org/officeDocument/2006/relationships/hyperlink" Target="http://ugears-russia.ru/products/fidzhet-rozhdestvenskie/" TargetMode="External"/><Relationship Id="rId3" Type="http://schemas.openxmlformats.org/officeDocument/2006/relationships/hyperlink" Target="http://www.razor-russia.ru/files/upload/Razor_PriceList.xml" TargetMode="External"/><Relationship Id="rId12" Type="http://schemas.openxmlformats.org/officeDocument/2006/relationships/hyperlink" Target="http://ugears-russia.ru/products/combine/" TargetMode="External"/><Relationship Id="rId17" Type="http://schemas.openxmlformats.org/officeDocument/2006/relationships/hyperlink" Target="http://ugears-russia.ru/products/mechanical-flower/" TargetMode="External"/><Relationship Id="rId25" Type="http://schemas.openxmlformats.org/officeDocument/2006/relationships/hyperlink" Target="http://ugears-russia.ru/products/tram-line/" TargetMode="External"/><Relationship Id="rId33" Type="http://schemas.openxmlformats.org/officeDocument/2006/relationships/hyperlink" Target="http://ugears-russia.ru/products/pistolet-volf-01/" TargetMode="External"/><Relationship Id="rId38" Type="http://schemas.openxmlformats.org/officeDocument/2006/relationships/hyperlink" Target="http://www.razor-russia.ru/files/upload/ECO-FUN_PriceList.xlsx" TargetMode="External"/><Relationship Id="rId46" Type="http://schemas.openxmlformats.org/officeDocument/2006/relationships/hyperlink" Target="http://ugears-russia.ru/products/rodster-vm-01/" TargetMode="External"/><Relationship Id="rId59" Type="http://schemas.openxmlformats.org/officeDocument/2006/relationships/hyperlink" Target="http://ugears-russia.ru/products/puskatel-samoletikov/" TargetMode="External"/><Relationship Id="rId67" Type="http://schemas.openxmlformats.org/officeDocument/2006/relationships/drawing" Target="../drawings/drawing3.xml"/><Relationship Id="rId20" Type="http://schemas.openxmlformats.org/officeDocument/2006/relationships/hyperlink" Target="http://ugears-russia.ru/products/set-of-additions-to-the-truck/" TargetMode="External"/><Relationship Id="rId41" Type="http://schemas.openxmlformats.org/officeDocument/2006/relationships/hyperlink" Target="http://ugears-russia.ru/products/melnitsa-bashnya/" TargetMode="External"/><Relationship Id="rId54" Type="http://schemas.openxmlformats.org/officeDocument/2006/relationships/hyperlink" Target="http://ugears-russia.ru/products/dek-boks/" TargetMode="External"/><Relationship Id="rId62" Type="http://schemas.openxmlformats.org/officeDocument/2006/relationships/hyperlink" Target="http://ugears-russia.ru/products/babochka" TargetMode="External"/><Relationship Id="rId1" Type="http://schemas.openxmlformats.org/officeDocument/2006/relationships/hyperlink" Target="https://yadi.sk/d/pKQCiTzr4vsbCw" TargetMode="External"/><Relationship Id="rId6" Type="http://schemas.openxmlformats.org/officeDocument/2006/relationships/hyperlink" Target="http://ugears-russia.ru/products/tractor/" TargetMode="External"/><Relationship Id="rId15" Type="http://schemas.openxmlformats.org/officeDocument/2006/relationships/hyperlink" Target="http://ugears-russia.ru/products/railway-platform/" TargetMode="External"/><Relationship Id="rId23" Type="http://schemas.openxmlformats.org/officeDocument/2006/relationships/hyperlink" Target="http://ugears-russia.ru/products/hurdy-gurdy/" TargetMode="External"/><Relationship Id="rId28" Type="http://schemas.openxmlformats.org/officeDocument/2006/relationships/hyperlink" Target="http://ugears-russia.ru/products/fidgets-vehicles/" TargetMode="External"/><Relationship Id="rId36" Type="http://schemas.openxmlformats.org/officeDocument/2006/relationships/hyperlink" Target="http://ugears-russia.ru/products/pochtoviy-dilizhans/" TargetMode="External"/><Relationship Id="rId49" Type="http://schemas.openxmlformats.org/officeDocument/2006/relationships/hyperlink" Target="http://ugears-russia.ru/products/lokomotiv-s-tenderom-v-ekspress/" TargetMode="External"/><Relationship Id="rId57" Type="http://schemas.openxmlformats.org/officeDocument/2006/relationships/hyperlink" Target="http://ugears-russia.ru/products/kabriolet-mechty-vm-05/" TargetMode="External"/><Relationship Id="rId10" Type="http://schemas.openxmlformats.org/officeDocument/2006/relationships/hyperlink" Target="http://ugears-russia.ru/products/tram-and-rails/" TargetMode="External"/><Relationship Id="rId31" Type="http://schemas.openxmlformats.org/officeDocument/2006/relationships/hyperlink" Target="http://ugears-russia.ru/products/tribiki/" TargetMode="External"/><Relationship Id="rId44" Type="http://schemas.openxmlformats.org/officeDocument/2006/relationships/hyperlink" Target="http://ugears-russia.ru/products/tyagach-vm-03/" TargetMode="External"/><Relationship Id="rId52" Type="http://schemas.openxmlformats.org/officeDocument/2006/relationships/hyperlink" Target="http://ugears-russia.ru/products/kardholder/" TargetMode="External"/><Relationship Id="rId60" Type="http://schemas.openxmlformats.org/officeDocument/2006/relationships/hyperlink" Target="http://ugears-russia.ru/products/buksir/" TargetMode="External"/><Relationship Id="rId65" Type="http://schemas.openxmlformats.org/officeDocument/2006/relationships/hyperlink" Target="http://ugears-russia.ru/products/yantarnaya-shkatulka/" TargetMode="External"/><Relationship Id="rId4" Type="http://schemas.openxmlformats.org/officeDocument/2006/relationships/hyperlink" Target="http://ugears-russia.ru/products/mechanical-etui/" TargetMode="External"/><Relationship Id="rId9" Type="http://schemas.openxmlformats.org/officeDocument/2006/relationships/hyperlink" Target="http://ugears-russia.ru/products/trailer-for-tractor/" TargetMode="External"/><Relationship Id="rId13" Type="http://schemas.openxmlformats.org/officeDocument/2006/relationships/hyperlink" Target="http://ugears-russia.ru/products/safe/" TargetMode="External"/><Relationship Id="rId18" Type="http://schemas.openxmlformats.org/officeDocument/2006/relationships/hyperlink" Target="http://ugears-russia.ru/products/combination-lock/" TargetMode="External"/><Relationship Id="rId39" Type="http://schemas.openxmlformats.org/officeDocument/2006/relationships/hyperlink" Target="mailto:ik@razor-russia.ru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azor-russia.ru/files/upload/Razor_PriceList.xml" TargetMode="External"/><Relationship Id="rId7" Type="http://schemas.openxmlformats.org/officeDocument/2006/relationships/drawing" Target="../drawings/drawing4.xml"/><Relationship Id="rId2" Type="http://schemas.openxmlformats.org/officeDocument/2006/relationships/hyperlink" Target="http://www.razor-russia.ru/files/upload/Ugears_ProductInfo.xlsx" TargetMode="External"/><Relationship Id="rId1" Type="http://schemas.openxmlformats.org/officeDocument/2006/relationships/hyperlink" Target="https://yadi.sk/d/pKQCiTzr4vsbCw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mailto:ik@razor-russia.ru" TargetMode="External"/><Relationship Id="rId4" Type="http://schemas.openxmlformats.org/officeDocument/2006/relationships/hyperlink" Target="http://www.razor-russia.ru/files/upload/ECO-FUN_PriceList.xlsx" TargetMode="Externa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://wipeout-russia.ru/wipeout-shlem-zimniy" TargetMode="External"/><Relationship Id="rId18" Type="http://schemas.openxmlformats.org/officeDocument/2006/relationships/hyperlink" Target="http://wipeout-russia.ru/wipeout-komplekt-zaschity" TargetMode="External"/><Relationship Id="rId26" Type="http://schemas.openxmlformats.org/officeDocument/2006/relationships/hyperlink" Target="http://wipeout-russia.ru/eightball-shlem-zaschitniy" TargetMode="External"/><Relationship Id="rId3" Type="http://schemas.openxmlformats.org/officeDocument/2006/relationships/hyperlink" Target="http://www.razor-russia.ru/files/upload/Razor_PriceList.xml" TargetMode="External"/><Relationship Id="rId21" Type="http://schemas.openxmlformats.org/officeDocument/2006/relationships/hyperlink" Target="http://www.razor-russia.ru/files/upload/ECO-FUN_PriceList.xlsx" TargetMode="External"/><Relationship Id="rId34" Type="http://schemas.openxmlformats.org/officeDocument/2006/relationships/drawing" Target="../drawings/drawing5.xml"/><Relationship Id="rId7" Type="http://schemas.openxmlformats.org/officeDocument/2006/relationships/hyperlink" Target="http://wipeout-russia.ru/wipeout-helmet" TargetMode="External"/><Relationship Id="rId12" Type="http://schemas.openxmlformats.org/officeDocument/2006/relationships/hyperlink" Target="http://wipeout-russia.ru/wipeout-shlem-zimniy" TargetMode="External"/><Relationship Id="rId17" Type="http://schemas.openxmlformats.org/officeDocument/2006/relationships/hyperlink" Target="http://wipeout-russia.ru/wipeout-komplekt-zaschity" TargetMode="External"/><Relationship Id="rId25" Type="http://schemas.openxmlformats.org/officeDocument/2006/relationships/hyperlink" Target="http://wipeout-russia.ru/wipeout-helmet" TargetMode="External"/><Relationship Id="rId33" Type="http://schemas.openxmlformats.org/officeDocument/2006/relationships/printerSettings" Target="../printerSettings/printerSettings5.bin"/><Relationship Id="rId2" Type="http://schemas.openxmlformats.org/officeDocument/2006/relationships/hyperlink" Target="https://yadi.sk/d/vZny0zdERcEuWw" TargetMode="External"/><Relationship Id="rId16" Type="http://schemas.openxmlformats.org/officeDocument/2006/relationships/hyperlink" Target="http://wipeout-russia.ru/wipeout-komplekt-zaschity" TargetMode="External"/><Relationship Id="rId20" Type="http://schemas.openxmlformats.org/officeDocument/2006/relationships/hyperlink" Target="http://wipeout-russia.ru/eightball-komplekt-zaschity" TargetMode="External"/><Relationship Id="rId29" Type="http://schemas.openxmlformats.org/officeDocument/2006/relationships/hyperlink" Target="http://wipeout-russia.ru/wipeout-helmet" TargetMode="External"/><Relationship Id="rId1" Type="http://schemas.openxmlformats.org/officeDocument/2006/relationships/hyperlink" Target="https://yadi.sk/d/Km6Wm4lpPsuK3Q" TargetMode="External"/><Relationship Id="rId6" Type="http://schemas.openxmlformats.org/officeDocument/2006/relationships/hyperlink" Target="http://wipeout-russia.ru/wipeout-helmet" TargetMode="External"/><Relationship Id="rId11" Type="http://schemas.openxmlformats.org/officeDocument/2006/relationships/hyperlink" Target="http://wipeout-russia.ru/eightball-shlem-zaschitniy" TargetMode="External"/><Relationship Id="rId24" Type="http://schemas.openxmlformats.org/officeDocument/2006/relationships/hyperlink" Target="http://wipeout-russia.ru/wipeout-helmet" TargetMode="External"/><Relationship Id="rId32" Type="http://schemas.openxmlformats.org/officeDocument/2006/relationships/hyperlink" Target="http://wipeout-russia.ru/wipeout-helmet" TargetMode="External"/><Relationship Id="rId5" Type="http://schemas.openxmlformats.org/officeDocument/2006/relationships/hyperlink" Target="http://wipeout-russia.ru/wipeout-helmet" TargetMode="External"/><Relationship Id="rId15" Type="http://schemas.openxmlformats.org/officeDocument/2006/relationships/hyperlink" Target="http://wipeout-russia.ru/wipeout-shlem-zimniy" TargetMode="External"/><Relationship Id="rId23" Type="http://schemas.openxmlformats.org/officeDocument/2006/relationships/hyperlink" Target="http://wipeout-russia.ru/wipeout-helmet" TargetMode="External"/><Relationship Id="rId28" Type="http://schemas.openxmlformats.org/officeDocument/2006/relationships/hyperlink" Target="http://wipeout-russia.ru/eightball-shlem-zaschitniy" TargetMode="External"/><Relationship Id="rId10" Type="http://schemas.openxmlformats.org/officeDocument/2006/relationships/hyperlink" Target="http://wipeout-russia.ru/eightball-shlem-zaschitniy" TargetMode="External"/><Relationship Id="rId19" Type="http://schemas.openxmlformats.org/officeDocument/2006/relationships/hyperlink" Target="http://wipeout-russia.ru/wipeout-komplekt-zaschity" TargetMode="External"/><Relationship Id="rId31" Type="http://schemas.openxmlformats.org/officeDocument/2006/relationships/hyperlink" Target="http://wipeout-russia.ru/wipeout-helmet" TargetMode="External"/><Relationship Id="rId4" Type="http://schemas.openxmlformats.org/officeDocument/2006/relationships/hyperlink" Target="http://wipeout-russia.ru/wipeout-helmet" TargetMode="External"/><Relationship Id="rId9" Type="http://schemas.openxmlformats.org/officeDocument/2006/relationships/hyperlink" Target="http://wipeout-russia.ru/eightball-shlem-zaschitniy" TargetMode="External"/><Relationship Id="rId14" Type="http://schemas.openxmlformats.org/officeDocument/2006/relationships/hyperlink" Target="http://wipeout-russia.ru/wipeout-shlem-zimniy" TargetMode="External"/><Relationship Id="rId22" Type="http://schemas.openxmlformats.org/officeDocument/2006/relationships/hyperlink" Target="mailto:ik@razor-russia.ru" TargetMode="External"/><Relationship Id="rId27" Type="http://schemas.openxmlformats.org/officeDocument/2006/relationships/hyperlink" Target="http://wipeout-russia.ru/eightball-shlem-zaschitniy" TargetMode="External"/><Relationship Id="rId30" Type="http://schemas.openxmlformats.org/officeDocument/2006/relationships/hyperlink" Target="http://wipeout-russia.ru/wipeout-helmet" TargetMode="External"/><Relationship Id="rId8" Type="http://schemas.openxmlformats.org/officeDocument/2006/relationships/hyperlink" Target="http://wipeout-russia.ru/wipeout-helmet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korbo-russia.ru/products/korbo-15-trombela/" TargetMode="External"/><Relationship Id="rId13" Type="http://schemas.openxmlformats.org/officeDocument/2006/relationships/hyperlink" Target="http://www.razor-russia.ru/files/upload/ECO-FUN_PriceList.xlsx" TargetMode="External"/><Relationship Id="rId3" Type="http://schemas.openxmlformats.org/officeDocument/2006/relationships/hyperlink" Target="http://www.razor-russia.ru/files/upload/Razor_PriceList.xml" TargetMode="External"/><Relationship Id="rId7" Type="http://schemas.openxmlformats.org/officeDocument/2006/relationships/hyperlink" Target="https://korbo-russia.ru/products/korbo-154-cosmo/" TargetMode="External"/><Relationship Id="rId12" Type="http://schemas.openxmlformats.org/officeDocument/2006/relationships/hyperlink" Target="https://korbo-russia.ru/products/korbo-90-hydro/" TargetMode="External"/><Relationship Id="rId2" Type="http://schemas.openxmlformats.org/officeDocument/2006/relationships/hyperlink" Target="https://yadi.sk/d/DIgp0SYGwQJXIA" TargetMode="External"/><Relationship Id="rId16" Type="http://schemas.openxmlformats.org/officeDocument/2006/relationships/drawing" Target="../drawings/drawing6.xml"/><Relationship Id="rId1" Type="http://schemas.openxmlformats.org/officeDocument/2006/relationships/hyperlink" Target="https://yadi.sk/d/0PNyuvTB9DY2FQ" TargetMode="External"/><Relationship Id="rId6" Type="http://schemas.openxmlformats.org/officeDocument/2006/relationships/hyperlink" Target="https://korbo-russia.ru/products/korbo-18-dog/" TargetMode="External"/><Relationship Id="rId11" Type="http://schemas.openxmlformats.org/officeDocument/2006/relationships/hyperlink" Target="https://korbo-russia.ru/products/korbo-120/" TargetMode="External"/><Relationship Id="rId5" Type="http://schemas.openxmlformats.org/officeDocument/2006/relationships/hyperlink" Target="https://korbo-russia.ru/products/korbo-18-quad/" TargetMode="External"/><Relationship Id="rId15" Type="http://schemas.openxmlformats.org/officeDocument/2006/relationships/printerSettings" Target="../printerSettings/printerSettings6.bin"/><Relationship Id="rId10" Type="http://schemas.openxmlformats.org/officeDocument/2006/relationships/hyperlink" Target="https://korbo-russia.ru/products/korbo-122-technik/" TargetMode="External"/><Relationship Id="rId4" Type="http://schemas.openxmlformats.org/officeDocument/2006/relationships/hyperlink" Target="https://korbo-russia.ru/products/korbo-40-twist/" TargetMode="External"/><Relationship Id="rId9" Type="http://schemas.openxmlformats.org/officeDocument/2006/relationships/hyperlink" Target="https://korbo-russia.ru/products/korbo-124-turbino/" TargetMode="External"/><Relationship Id="rId14" Type="http://schemas.openxmlformats.org/officeDocument/2006/relationships/hyperlink" Target="mailto:ik@razor-russia.ru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://efunny.ru/magboardmini" TargetMode="External"/><Relationship Id="rId13" Type="http://schemas.openxmlformats.org/officeDocument/2006/relationships/hyperlink" Target="http://www.razor-russia.ru/files/upload/ECO-FUN_PriceList.xlsx" TargetMode="External"/><Relationship Id="rId18" Type="http://schemas.openxmlformats.org/officeDocument/2006/relationships/hyperlink" Target="http://efunny.ru/animag-zeleniy" TargetMode="External"/><Relationship Id="rId3" Type="http://schemas.openxmlformats.org/officeDocument/2006/relationships/hyperlink" Target="http://efunny.ru/laytbordmini" TargetMode="External"/><Relationship Id="rId7" Type="http://schemas.openxmlformats.org/officeDocument/2006/relationships/hyperlink" Target="http://efunny.ru/akvabordmini" TargetMode="External"/><Relationship Id="rId12" Type="http://schemas.openxmlformats.org/officeDocument/2006/relationships/hyperlink" Target="http://efunny.ru/pikpad" TargetMode="External"/><Relationship Id="rId17" Type="http://schemas.openxmlformats.org/officeDocument/2006/relationships/hyperlink" Target="http://efunny.ru/animag-pingvin" TargetMode="External"/><Relationship Id="rId2" Type="http://schemas.openxmlformats.org/officeDocument/2006/relationships/hyperlink" Target="http://efunny.ru/aquaboard" TargetMode="External"/><Relationship Id="rId16" Type="http://schemas.openxmlformats.org/officeDocument/2006/relationships/hyperlink" Target="http://efunny.ru/animag-popugay" TargetMode="External"/><Relationship Id="rId20" Type="http://schemas.openxmlformats.org/officeDocument/2006/relationships/drawing" Target="../drawings/drawing7.xml"/><Relationship Id="rId1" Type="http://schemas.openxmlformats.org/officeDocument/2006/relationships/hyperlink" Target="http://efunny.ru/akvaferma" TargetMode="External"/><Relationship Id="rId6" Type="http://schemas.openxmlformats.org/officeDocument/2006/relationships/hyperlink" Target="http://efunny.ru/akvabordmini" TargetMode="External"/><Relationship Id="rId11" Type="http://schemas.openxmlformats.org/officeDocument/2006/relationships/hyperlink" Target="http://efunny.ru/laytbord" TargetMode="External"/><Relationship Id="rId5" Type="http://schemas.openxmlformats.org/officeDocument/2006/relationships/hyperlink" Target="http://efunny.ru/akvabordmini" TargetMode="External"/><Relationship Id="rId15" Type="http://schemas.openxmlformats.org/officeDocument/2006/relationships/hyperlink" Target="http://efunny.ru/pic-pad-rainbow" TargetMode="External"/><Relationship Id="rId10" Type="http://schemas.openxmlformats.org/officeDocument/2006/relationships/hyperlink" Target="https://yadi.sk/d/2dP-5b35eeMifQ" TargetMode="External"/><Relationship Id="rId19" Type="http://schemas.openxmlformats.org/officeDocument/2006/relationships/printerSettings" Target="../printerSettings/printerSettings7.bin"/><Relationship Id="rId4" Type="http://schemas.openxmlformats.org/officeDocument/2006/relationships/hyperlink" Target="http://efunny.ru/akvabordmini" TargetMode="External"/><Relationship Id="rId9" Type="http://schemas.openxmlformats.org/officeDocument/2006/relationships/hyperlink" Target="http://efunny.ru/magboard" TargetMode="External"/><Relationship Id="rId14" Type="http://schemas.openxmlformats.org/officeDocument/2006/relationships/hyperlink" Target="mailto:ik@razor-russia.ru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yadi.sk/d/a6nTTKTePBp2ig" TargetMode="External"/><Relationship Id="rId13" Type="http://schemas.openxmlformats.org/officeDocument/2006/relationships/hyperlink" Target="https://yadi.sk/d/vZny0zdERcEuWw" TargetMode="External"/><Relationship Id="rId18" Type="http://schemas.openxmlformats.org/officeDocument/2006/relationships/printerSettings" Target="../printerSettings/printerSettings8.bin"/><Relationship Id="rId3" Type="http://schemas.openxmlformats.org/officeDocument/2006/relationships/hyperlink" Target="https://yadi.sk/d/4rskijoB-Suo6Q" TargetMode="External"/><Relationship Id="rId7" Type="http://schemas.openxmlformats.org/officeDocument/2006/relationships/hyperlink" Target="https://yadi.sk/d/f15vtFXWGAMsQA" TargetMode="External"/><Relationship Id="rId12" Type="http://schemas.openxmlformats.org/officeDocument/2006/relationships/hyperlink" Target="https://yadi.sk/d/AFDJ0HmN_NAjEg" TargetMode="External"/><Relationship Id="rId17" Type="http://schemas.openxmlformats.org/officeDocument/2006/relationships/hyperlink" Target="https://yadi.sk/d/yBlOAw-90fj-aA" TargetMode="External"/><Relationship Id="rId2" Type="http://schemas.openxmlformats.org/officeDocument/2006/relationships/hyperlink" Target="http://www.razor-russia.ru/files/upload/ECO-FUN_PriceList.xlsx" TargetMode="External"/><Relationship Id="rId16" Type="http://schemas.openxmlformats.org/officeDocument/2006/relationships/hyperlink" Target="https://yadi.sk/d/lKHnwz3owwrZeg" TargetMode="External"/><Relationship Id="rId1" Type="http://schemas.openxmlformats.org/officeDocument/2006/relationships/hyperlink" Target="http://www.razor-russia.ru/files/upload/Razor_PriceList.xml" TargetMode="External"/><Relationship Id="rId6" Type="http://schemas.openxmlformats.org/officeDocument/2006/relationships/hyperlink" Target="https://yadi.sk/d/8if6nO2n01tvDw" TargetMode="External"/><Relationship Id="rId11" Type="http://schemas.openxmlformats.org/officeDocument/2006/relationships/hyperlink" Target="https://yadi.sk/d/Y88iiSuuM8KpTw" TargetMode="External"/><Relationship Id="rId5" Type="http://schemas.openxmlformats.org/officeDocument/2006/relationships/hyperlink" Target="https://yadi.sk/d/r-u9Ngadu8JIdg" TargetMode="External"/><Relationship Id="rId15" Type="http://schemas.openxmlformats.org/officeDocument/2006/relationships/hyperlink" Target="https://yadi.sk/d/G7fiyEW6ZI_exg" TargetMode="External"/><Relationship Id="rId10" Type="http://schemas.openxmlformats.org/officeDocument/2006/relationships/hyperlink" Target="https://yadi.sk/d/DIgp0SYGwQJXIA" TargetMode="External"/><Relationship Id="rId19" Type="http://schemas.openxmlformats.org/officeDocument/2006/relationships/drawing" Target="../drawings/drawing8.xml"/><Relationship Id="rId4" Type="http://schemas.openxmlformats.org/officeDocument/2006/relationships/hyperlink" Target="https://yadi.sk/d/GWl5OjMQ5fgpgA" TargetMode="External"/><Relationship Id="rId9" Type="http://schemas.openxmlformats.org/officeDocument/2006/relationships/hyperlink" Target="https://yadi.sk/d/MuW9y3EH17DXlw" TargetMode="External"/><Relationship Id="rId14" Type="http://schemas.openxmlformats.org/officeDocument/2006/relationships/hyperlink" Target="https://yadi.sk/d/VNXQbBvqO-KzWQ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G22"/>
  <sheetViews>
    <sheetView tabSelected="1" workbookViewId="0">
      <selection activeCell="F13" sqref="F13:F15"/>
    </sheetView>
  </sheetViews>
  <sheetFormatPr defaultColWidth="8.875" defaultRowHeight="12.75" x14ac:dyDescent="0.2"/>
  <cols>
    <col min="1" max="1" width="2.5" style="230" customWidth="1"/>
    <col min="2" max="2" width="35" style="231" customWidth="1"/>
    <col min="3" max="3" width="2.5" style="231" customWidth="1"/>
    <col min="4" max="4" width="35" style="231" customWidth="1"/>
    <col min="5" max="5" width="2.5" style="230" customWidth="1"/>
    <col min="6" max="6" width="35" style="230" customWidth="1"/>
    <col min="7" max="7" width="2.5" style="230" customWidth="1"/>
    <col min="8" max="16384" width="8.875" style="230"/>
  </cols>
  <sheetData>
    <row r="1" spans="1:7" s="229" customFormat="1" ht="15" customHeight="1" thickBot="1" x14ac:dyDescent="0.25">
      <c r="A1" s="234"/>
      <c r="B1" s="235"/>
      <c r="C1" s="236"/>
      <c r="D1" s="235"/>
      <c r="E1" s="237"/>
      <c r="F1" s="237"/>
      <c r="G1" s="238"/>
    </row>
    <row r="2" spans="1:7" s="229" customFormat="1" ht="30" customHeight="1" x14ac:dyDescent="0.2">
      <c r="A2" s="249"/>
      <c r="B2" s="254" t="s">
        <v>450</v>
      </c>
      <c r="C2" s="245"/>
      <c r="D2" s="254" t="s">
        <v>451</v>
      </c>
      <c r="E2" s="241"/>
      <c r="F2" s="232" t="s">
        <v>475</v>
      </c>
      <c r="G2" s="239"/>
    </row>
    <row r="3" spans="1:7" s="229" customFormat="1" ht="69.75" customHeight="1" thickBot="1" x14ac:dyDescent="0.25">
      <c r="A3" s="249"/>
      <c r="B3" s="255"/>
      <c r="C3" s="245"/>
      <c r="D3" s="255"/>
      <c r="E3" s="242"/>
      <c r="F3" s="233">
        <f>B5+D5+B13+D13+B19+D19</f>
        <v>0</v>
      </c>
      <c r="G3" s="239"/>
    </row>
    <row r="4" spans="1:7" s="229" customFormat="1" ht="15" customHeight="1" x14ac:dyDescent="0.2">
      <c r="A4" s="249"/>
      <c r="B4" s="252" t="str">
        <f>RAZOR!I2</f>
        <v>СУММА ЗАКАЗА:
(по колонке ОПТ 1)</v>
      </c>
      <c r="C4" s="245"/>
      <c r="D4" s="252" t="str">
        <f>WIPEOUT!I2</f>
        <v>СУММА ЗАКАЗА:
(по колонке ОПТ 1)</v>
      </c>
      <c r="E4" s="242"/>
      <c r="F4" s="276" t="s">
        <v>666</v>
      </c>
      <c r="G4" s="239"/>
    </row>
    <row r="5" spans="1:7" s="229" customFormat="1" ht="22.5" customHeight="1" thickBot="1" x14ac:dyDescent="0.25">
      <c r="A5" s="249"/>
      <c r="B5" s="253">
        <f>RAZOR!K2</f>
        <v>0</v>
      </c>
      <c r="C5" s="245"/>
      <c r="D5" s="253">
        <f>WIPEOUT!K2</f>
        <v>0</v>
      </c>
      <c r="E5" s="242"/>
      <c r="F5" s="277">
        <f>SUM(RAZOR!K4,UGEARS!K3,'UGEARS 4kids'!K3:L3,WIPEOUT!K3,KORBO!K3,'Назад к истокам'!I4:J4)</f>
        <v>0</v>
      </c>
      <c r="G5" s="239"/>
    </row>
    <row r="6" spans="1:7" s="229" customFormat="1" ht="15" customHeight="1" thickBot="1" x14ac:dyDescent="0.25">
      <c r="A6" s="249"/>
      <c r="B6" s="251"/>
      <c r="C6" s="245"/>
      <c r="D6" s="251"/>
      <c r="E6" s="242"/>
      <c r="F6" s="242"/>
      <c r="G6" s="239"/>
    </row>
    <row r="7" spans="1:7" s="229" customFormat="1" ht="30" customHeight="1" thickBot="1" x14ac:dyDescent="0.25">
      <c r="A7" s="249"/>
      <c r="B7" s="254" t="s">
        <v>452</v>
      </c>
      <c r="C7" s="245"/>
      <c r="D7" s="254" t="s">
        <v>453</v>
      </c>
      <c r="E7" s="242"/>
      <c r="F7" s="275" t="s">
        <v>489</v>
      </c>
      <c r="G7" s="239"/>
    </row>
    <row r="8" spans="1:7" s="229" customFormat="1" ht="32.25" customHeight="1" x14ac:dyDescent="0.2">
      <c r="A8" s="249"/>
      <c r="B8" s="256"/>
      <c r="C8" s="245"/>
      <c r="D8" s="256"/>
      <c r="E8" s="242"/>
      <c r="F8" s="258" t="s">
        <v>498</v>
      </c>
      <c r="G8" s="239"/>
    </row>
    <row r="9" spans="1:7" s="229" customFormat="1" ht="32.25" customHeight="1" x14ac:dyDescent="0.2">
      <c r="A9" s="249"/>
      <c r="B9" s="256"/>
      <c r="C9" s="245"/>
      <c r="D9" s="256"/>
      <c r="E9" s="242"/>
      <c r="F9" s="259" t="s">
        <v>505</v>
      </c>
      <c r="G9" s="239"/>
    </row>
    <row r="10" spans="1:7" s="229" customFormat="1" ht="32.25" customHeight="1" x14ac:dyDescent="0.2">
      <c r="A10" s="249"/>
      <c r="B10" s="256"/>
      <c r="C10" s="245"/>
      <c r="D10" s="256"/>
      <c r="E10" s="242"/>
      <c r="F10" s="260" t="s">
        <v>493</v>
      </c>
      <c r="G10" s="239"/>
    </row>
    <row r="11" spans="1:7" s="229" customFormat="1" ht="32.25" customHeight="1" thickBot="1" x14ac:dyDescent="0.25">
      <c r="A11" s="249"/>
      <c r="B11" s="255"/>
      <c r="C11" s="245"/>
      <c r="D11" s="255"/>
      <c r="E11" s="242"/>
      <c r="F11" s="261" t="s">
        <v>499</v>
      </c>
      <c r="G11" s="239"/>
    </row>
    <row r="12" spans="1:7" s="229" customFormat="1" ht="15" customHeight="1" thickBot="1" x14ac:dyDescent="0.25">
      <c r="A12" s="249"/>
      <c r="B12" s="252" t="str">
        <f>UGEARS!I2</f>
        <v>СУММА ЗАКАЗА:
(по колонке ОПТ 1)</v>
      </c>
      <c r="C12" s="245"/>
      <c r="D12" s="252" t="str">
        <f>'UGEARS 4kids'!P3</f>
        <v>СУММА ЗАКАЗА:
(по колонке ОПТ 1)</v>
      </c>
      <c r="E12" s="242"/>
      <c r="F12" s="242"/>
      <c r="G12" s="239"/>
    </row>
    <row r="13" spans="1:7" s="229" customFormat="1" ht="22.5" customHeight="1" thickBot="1" x14ac:dyDescent="0.25">
      <c r="A13" s="249"/>
      <c r="B13" s="253">
        <f>UGEARS!K2</f>
        <v>0</v>
      </c>
      <c r="C13" s="245"/>
      <c r="D13" s="253">
        <f>'UGEARS 4kids'!K2</f>
        <v>0</v>
      </c>
      <c r="E13" s="242"/>
      <c r="F13" s="287" t="s">
        <v>722</v>
      </c>
      <c r="G13" s="239"/>
    </row>
    <row r="14" spans="1:7" ht="15" customHeight="1" thickBot="1" x14ac:dyDescent="0.25">
      <c r="A14" s="249"/>
      <c r="B14" s="250"/>
      <c r="C14" s="245"/>
      <c r="D14" s="250"/>
      <c r="E14" s="243"/>
      <c r="F14" s="288"/>
      <c r="G14" s="240"/>
    </row>
    <row r="15" spans="1:7" ht="30" customHeight="1" thickBot="1" x14ac:dyDescent="0.25">
      <c r="A15" s="249"/>
      <c r="B15" s="254" t="s">
        <v>454</v>
      </c>
      <c r="C15" s="245"/>
      <c r="D15" s="254" t="s">
        <v>455</v>
      </c>
      <c r="E15" s="243"/>
      <c r="F15" s="289"/>
      <c r="G15" s="239"/>
    </row>
    <row r="16" spans="1:7" ht="15" customHeight="1" thickBot="1" x14ac:dyDescent="0.25">
      <c r="A16" s="249"/>
      <c r="B16" s="256"/>
      <c r="C16" s="245"/>
      <c r="D16" s="256"/>
      <c r="E16" s="243"/>
      <c r="F16" s="242"/>
      <c r="G16" s="239"/>
    </row>
    <row r="17" spans="1:7" ht="72" customHeight="1" thickBot="1" x14ac:dyDescent="0.25">
      <c r="A17" s="249"/>
      <c r="B17" s="257"/>
      <c r="C17" s="245"/>
      <c r="D17" s="257"/>
      <c r="E17" s="243"/>
      <c r="F17" s="284" t="s">
        <v>579</v>
      </c>
      <c r="G17" s="239"/>
    </row>
    <row r="18" spans="1:7" s="229" customFormat="1" ht="15" customHeight="1" x14ac:dyDescent="0.2">
      <c r="A18" s="249"/>
      <c r="B18" s="252" t="str">
        <f>KORBO!I2</f>
        <v>СУММА ЗАКАЗА:
(по колонке ОПТ 1)</v>
      </c>
      <c r="C18" s="245"/>
      <c r="D18" s="252" t="str">
        <f>'Назад к истокам'!N2</f>
        <v>СУММА ЗАКАЗА:
(по колонке ОПТ 1)</v>
      </c>
      <c r="E18" s="242"/>
      <c r="F18" s="285"/>
      <c r="G18" s="239"/>
    </row>
    <row r="19" spans="1:7" s="229" customFormat="1" ht="22.5" customHeight="1" thickBot="1" x14ac:dyDescent="0.25">
      <c r="A19" s="249"/>
      <c r="B19" s="253">
        <f>KORBO!K2</f>
        <v>0</v>
      </c>
      <c r="C19" s="245"/>
      <c r="D19" s="253">
        <f>'Назад к истокам'!I3</f>
        <v>0</v>
      </c>
      <c r="E19" s="242"/>
      <c r="F19" s="286"/>
      <c r="G19" s="239"/>
    </row>
    <row r="20" spans="1:7" ht="15" customHeight="1" thickBot="1" x14ac:dyDescent="0.25">
      <c r="A20" s="249"/>
      <c r="B20" s="250"/>
      <c r="C20" s="245"/>
      <c r="D20" s="250"/>
      <c r="E20" s="243"/>
      <c r="F20" s="243"/>
      <c r="G20" s="239"/>
    </row>
    <row r="21" spans="1:7" ht="52.5" customHeight="1" thickBot="1" x14ac:dyDescent="0.25">
      <c r="A21" s="249"/>
      <c r="B21" s="281" t="s">
        <v>670</v>
      </c>
      <c r="C21" s="280"/>
      <c r="D21" s="290" t="s">
        <v>481</v>
      </c>
      <c r="E21" s="290"/>
      <c r="F21" s="291"/>
      <c r="G21" s="239"/>
    </row>
    <row r="22" spans="1:7" ht="13.5" thickBot="1" x14ac:dyDescent="0.25">
      <c r="A22" s="247"/>
      <c r="B22" s="248"/>
      <c r="C22" s="246"/>
      <c r="D22" s="248"/>
      <c r="E22" s="244"/>
      <c r="F22" s="244"/>
      <c r="G22" s="279"/>
    </row>
  </sheetData>
  <mergeCells count="3">
    <mergeCell ref="F17:F19"/>
    <mergeCell ref="F13:F15"/>
    <mergeCell ref="D21:F21"/>
  </mergeCells>
  <hyperlinks>
    <hyperlink ref="F17" location="FAQ!R1C1" tooltip="Полезная информация (FAQ)" display="Полезная информация (FAQ)" xr:uid="{00000000-0004-0000-0000-000000000000}"/>
    <hyperlink ref="B2" location="RAZOR!R1C1" display="Самокаты, электросамокаты (США)" xr:uid="{00000000-0004-0000-0000-000001000000}"/>
    <hyperlink ref="D2" location="WIPEOUT!R1C1" display="Защитное снаряжение (США)" xr:uid="{00000000-0004-0000-0000-000002000000}"/>
    <hyperlink ref="B7" location="UGEARS!R1C1" display="Деревянные 3D-конструкторы (Украина)" xr:uid="{00000000-0004-0000-0000-000003000000}"/>
    <hyperlink ref="D7" location="'UGEARS 4kids'!R1C1" display="Деревянные пазлы-разукрашки (Украина)" xr:uid="{00000000-0004-0000-0000-000004000000}"/>
    <hyperlink ref="B15" location="KORBO!R1C1" display="Пластиковый конструктор (Польша)" xr:uid="{00000000-0004-0000-0000-000005000000}"/>
    <hyperlink ref="D15" location="'Назад к истокам'!R1C1" display="Назад к истокам (Россия)" xr:uid="{00000000-0004-0000-0000-000006000000}"/>
    <hyperlink ref="F10" r:id="rId1" xr:uid="{00000000-0004-0000-0000-000007000000}"/>
    <hyperlink ref="F11" r:id="rId2" xr:uid="{00000000-0004-0000-0000-000008000000}"/>
    <hyperlink ref="F17:F19" location="'FAQ (полезные ссылки)'!A1" tooltip="Полезная информация (FAQ)" display="Полезная информация (FAQ): ссылки на фото, баннеры" xr:uid="{00000000-0004-0000-0000-000009000000}"/>
    <hyperlink ref="D21" r:id="rId3" xr:uid="{00000000-0004-0000-0000-00000A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Y136"/>
  <sheetViews>
    <sheetView zoomScale="70" zoomScaleNormal="70" workbookViewId="0">
      <pane ySplit="7" topLeftCell="A8" activePane="bottomLeft" state="frozen"/>
      <selection pane="bottomLeft" activeCell="G2" sqref="G2:H4"/>
    </sheetView>
  </sheetViews>
  <sheetFormatPr defaultColWidth="7.875" defaultRowHeight="22.5" x14ac:dyDescent="0.3"/>
  <cols>
    <col min="1" max="1" width="12.625" style="150" customWidth="1"/>
    <col min="2" max="2" width="10" style="91" customWidth="1"/>
    <col min="3" max="3" width="4" style="155" customWidth="1"/>
    <col min="4" max="4" width="33.5" style="184" customWidth="1"/>
    <col min="5" max="5" width="13.5" style="96" customWidth="1"/>
    <col min="6" max="6" width="12.625" style="67" customWidth="1"/>
    <col min="7" max="7" width="12.625" style="195" customWidth="1"/>
    <col min="8" max="9" width="12.625" style="196" customWidth="1"/>
    <col min="10" max="10" width="17.625" style="92" customWidth="1"/>
    <col min="11" max="11" width="9.625" style="144" customWidth="1"/>
    <col min="12" max="12" width="17.125" style="93" customWidth="1"/>
    <col min="13" max="18" width="11.125" style="94" hidden="1" customWidth="1"/>
    <col min="19" max="19" width="3.375" style="67" customWidth="1"/>
    <col min="20" max="20" width="42.75" style="67" customWidth="1"/>
    <col min="21" max="16384" width="7.875" style="67"/>
  </cols>
  <sheetData>
    <row r="1" spans="1:19" ht="55.5" customHeight="1" thickBot="1" x14ac:dyDescent="0.35">
      <c r="A1" s="97" t="s">
        <v>456</v>
      </c>
      <c r="B1" s="57"/>
      <c r="C1" s="154"/>
      <c r="D1" s="182"/>
      <c r="E1" s="60"/>
      <c r="F1" s="59"/>
      <c r="G1" s="189"/>
      <c r="H1" s="189"/>
      <c r="I1" s="190"/>
      <c r="J1" s="80"/>
      <c r="K1" s="143"/>
      <c r="L1" s="81"/>
      <c r="M1" s="65"/>
      <c r="N1" s="65"/>
      <c r="O1" s="65"/>
      <c r="P1" s="65"/>
      <c r="Q1" s="65"/>
      <c r="R1" s="65"/>
      <c r="S1" s="57"/>
    </row>
    <row r="2" spans="1:19" ht="26.25" customHeight="1" x14ac:dyDescent="0.2">
      <c r="A2" s="300" t="s">
        <v>504</v>
      </c>
      <c r="B2" s="301"/>
      <c r="C2" s="301"/>
      <c r="D2" s="301"/>
      <c r="E2" s="301"/>
      <c r="F2" s="302"/>
      <c r="G2" s="321" t="str">
        <f>МЕНЮ!F13</f>
        <v>Последнее обновление: 25.03.2020</v>
      </c>
      <c r="H2" s="322"/>
      <c r="I2" s="358" t="str">
        <f>IF(K2=M8,"СУММА ЗАКАЗА:
(по колонке ОПТ 1)","СУММА ЗАКАЗА:
(по колонке ОПТ 2)")</f>
        <v>СУММА ЗАКАЗА:
(по колонке ОПТ 1)</v>
      </c>
      <c r="J2" s="359"/>
      <c r="K2" s="362">
        <f>IF(N8&gt;=150000,N8,M8)</f>
        <v>0</v>
      </c>
      <c r="L2" s="363"/>
      <c r="M2" s="342" t="s">
        <v>105</v>
      </c>
      <c r="N2" s="343"/>
      <c r="O2" s="343"/>
      <c r="P2" s="343"/>
      <c r="Q2" s="343"/>
      <c r="R2" s="344"/>
      <c r="S2" s="82"/>
    </row>
    <row r="3" spans="1:19" ht="26.45" customHeight="1" thickBot="1" x14ac:dyDescent="0.2">
      <c r="A3" s="303" t="str">
        <f>МЕНЮ!F9</f>
        <v>8(495)518-36-99</v>
      </c>
      <c r="B3" s="304"/>
      <c r="C3" s="304"/>
      <c r="D3" s="304"/>
      <c r="E3" s="304"/>
      <c r="F3" s="305"/>
      <c r="G3" s="323"/>
      <c r="H3" s="324"/>
      <c r="I3" s="360"/>
      <c r="J3" s="361"/>
      <c r="K3" s="364"/>
      <c r="L3" s="365"/>
      <c r="M3" s="345"/>
      <c r="N3" s="346"/>
      <c r="O3" s="346"/>
      <c r="P3" s="346"/>
      <c r="Q3" s="346"/>
      <c r="R3" s="347"/>
      <c r="S3" s="83"/>
    </row>
    <row r="4" spans="1:19" ht="26.45" customHeight="1" thickBot="1" x14ac:dyDescent="0.2">
      <c r="A4" s="306" t="s">
        <v>503</v>
      </c>
      <c r="B4" s="307"/>
      <c r="C4" s="307"/>
      <c r="D4" s="307"/>
      <c r="E4" s="307"/>
      <c r="F4" s="308"/>
      <c r="G4" s="325"/>
      <c r="H4" s="326"/>
      <c r="I4" s="368" t="s">
        <v>668</v>
      </c>
      <c r="J4" s="369"/>
      <c r="K4" s="366">
        <f>SUM(L9:L133)</f>
        <v>0</v>
      </c>
      <c r="L4" s="367"/>
      <c r="M4" s="348"/>
      <c r="N4" s="349"/>
      <c r="O4" s="349"/>
      <c r="P4" s="349"/>
      <c r="Q4" s="349"/>
      <c r="R4" s="350"/>
      <c r="S4" s="83"/>
    </row>
    <row r="5" spans="1:19" s="84" customFormat="1" ht="21" customHeight="1" x14ac:dyDescent="0.2">
      <c r="A5" s="312" t="s">
        <v>106</v>
      </c>
      <c r="B5" s="315" t="s">
        <v>137</v>
      </c>
      <c r="C5" s="333" t="s">
        <v>217</v>
      </c>
      <c r="D5" s="330" t="s">
        <v>495</v>
      </c>
      <c r="E5" s="318" t="s">
        <v>1</v>
      </c>
      <c r="F5" s="327" t="s">
        <v>472</v>
      </c>
      <c r="G5" s="309" t="s">
        <v>219</v>
      </c>
      <c r="H5" s="309" t="s">
        <v>496</v>
      </c>
      <c r="I5" s="309" t="s">
        <v>497</v>
      </c>
      <c r="J5" s="296" t="s">
        <v>0</v>
      </c>
      <c r="K5" s="355" t="s">
        <v>221</v>
      </c>
      <c r="L5" s="352" t="s">
        <v>457</v>
      </c>
      <c r="M5" s="351" t="s">
        <v>129</v>
      </c>
      <c r="N5" s="351" t="s">
        <v>130</v>
      </c>
      <c r="O5" s="351" t="s">
        <v>77</v>
      </c>
      <c r="P5" s="351" t="s">
        <v>78</v>
      </c>
      <c r="Q5" s="351" t="s">
        <v>79</v>
      </c>
      <c r="R5" s="351" t="s">
        <v>80</v>
      </c>
      <c r="S5" s="83"/>
    </row>
    <row r="6" spans="1:19" s="84" customFormat="1" ht="21" customHeight="1" x14ac:dyDescent="0.2">
      <c r="A6" s="313"/>
      <c r="B6" s="316"/>
      <c r="C6" s="334"/>
      <c r="D6" s="331"/>
      <c r="E6" s="319"/>
      <c r="F6" s="328"/>
      <c r="G6" s="310"/>
      <c r="H6" s="310"/>
      <c r="I6" s="310"/>
      <c r="J6" s="297"/>
      <c r="K6" s="356"/>
      <c r="L6" s="353"/>
      <c r="M6" s="351"/>
      <c r="N6" s="351"/>
      <c r="O6" s="351"/>
      <c r="P6" s="351"/>
      <c r="Q6" s="351"/>
      <c r="R6" s="351"/>
      <c r="S6" s="83"/>
    </row>
    <row r="7" spans="1:19" s="84" customFormat="1" ht="21" customHeight="1" thickBot="1" x14ac:dyDescent="0.25">
      <c r="A7" s="314"/>
      <c r="B7" s="317"/>
      <c r="C7" s="335"/>
      <c r="D7" s="332"/>
      <c r="E7" s="320"/>
      <c r="F7" s="329"/>
      <c r="G7" s="311"/>
      <c r="H7" s="311"/>
      <c r="I7" s="311"/>
      <c r="J7" s="298"/>
      <c r="K7" s="357"/>
      <c r="L7" s="354"/>
      <c r="M7" s="351"/>
      <c r="N7" s="351"/>
      <c r="O7" s="351"/>
      <c r="P7" s="351"/>
      <c r="Q7" s="351"/>
      <c r="R7" s="351"/>
      <c r="S7" s="82"/>
    </row>
    <row r="8" spans="1:19" s="84" customFormat="1" ht="24.95" customHeight="1" x14ac:dyDescent="0.2">
      <c r="A8" s="295" t="s">
        <v>45</v>
      </c>
      <c r="B8" s="295"/>
      <c r="C8" s="295"/>
      <c r="D8" s="295"/>
      <c r="E8" s="295"/>
      <c r="F8" s="295"/>
      <c r="G8" s="295"/>
      <c r="H8" s="295"/>
      <c r="I8" s="295"/>
      <c r="J8" s="295"/>
      <c r="K8" s="219"/>
      <c r="L8" s="219"/>
      <c r="M8" s="85">
        <f>SUM(M9:M136)</f>
        <v>0</v>
      </c>
      <c r="N8" s="85">
        <f>SUM(N9:N136)</f>
        <v>0</v>
      </c>
      <c r="O8" s="85">
        <f>K4</f>
        <v>0</v>
      </c>
      <c r="P8" s="86"/>
      <c r="Q8" s="86"/>
      <c r="R8" s="86"/>
      <c r="S8" s="82"/>
    </row>
    <row r="9" spans="1:19" s="84" customFormat="1" ht="87.75" customHeight="1" x14ac:dyDescent="0.2">
      <c r="A9" s="169" t="s">
        <v>67</v>
      </c>
      <c r="B9" s="178" t="s">
        <v>138</v>
      </c>
      <c r="C9" s="179" t="s">
        <v>235</v>
      </c>
      <c r="D9" s="183" t="s">
        <v>87</v>
      </c>
      <c r="E9" s="164" t="s">
        <v>34</v>
      </c>
      <c r="F9" s="177"/>
      <c r="G9" s="191">
        <v>16900</v>
      </c>
      <c r="H9" s="192">
        <v>13500</v>
      </c>
      <c r="I9" s="192">
        <v>13500</v>
      </c>
      <c r="J9" s="166" t="s">
        <v>11</v>
      </c>
      <c r="K9" s="167">
        <v>1</v>
      </c>
      <c r="L9" s="274"/>
      <c r="M9" s="213">
        <f t="shared" ref="M9:M19" si="0">L9*H9</f>
        <v>0</v>
      </c>
      <c r="N9" s="213">
        <f t="shared" ref="N9:N19" si="1">L9*I9</f>
        <v>0</v>
      </c>
      <c r="O9" s="214">
        <f t="shared" ref="O9:O19" si="2">(G9-H9)/H9</f>
        <v>0.25185185185185183</v>
      </c>
      <c r="P9" s="214">
        <f t="shared" ref="P9:P19" si="3">(G9-H9)/G9</f>
        <v>0.20118343195266272</v>
      </c>
      <c r="Q9" s="214">
        <f t="shared" ref="Q9:Q19" si="4">(G9-I9)/I9</f>
        <v>0.25185185185185183</v>
      </c>
      <c r="R9" s="214">
        <f t="shared" ref="R9:R19" si="5">(G9-I9)/G9</f>
        <v>0.20118343195266272</v>
      </c>
      <c r="S9" s="83"/>
    </row>
    <row r="10" spans="1:19" s="84" customFormat="1" ht="87.75" customHeight="1" x14ac:dyDescent="0.2">
      <c r="A10" s="169" t="s">
        <v>91</v>
      </c>
      <c r="B10" s="162" t="s">
        <v>139</v>
      </c>
      <c r="C10" s="163"/>
      <c r="D10" s="183" t="s">
        <v>87</v>
      </c>
      <c r="E10" s="164" t="s">
        <v>4</v>
      </c>
      <c r="F10" s="177"/>
      <c r="G10" s="191">
        <v>16900</v>
      </c>
      <c r="H10" s="192">
        <v>13500</v>
      </c>
      <c r="I10" s="192">
        <v>13500</v>
      </c>
      <c r="J10" s="166" t="s">
        <v>11</v>
      </c>
      <c r="K10" s="167">
        <v>1</v>
      </c>
      <c r="L10" s="274"/>
      <c r="M10" s="213">
        <f t="shared" si="0"/>
        <v>0</v>
      </c>
      <c r="N10" s="213">
        <f t="shared" si="1"/>
        <v>0</v>
      </c>
      <c r="O10" s="214">
        <f t="shared" si="2"/>
        <v>0.25185185185185183</v>
      </c>
      <c r="P10" s="214">
        <f t="shared" si="3"/>
        <v>0.20118343195266272</v>
      </c>
      <c r="Q10" s="214">
        <f t="shared" si="4"/>
        <v>0.25185185185185183</v>
      </c>
      <c r="R10" s="214">
        <f t="shared" si="5"/>
        <v>0.20118343195266272</v>
      </c>
      <c r="S10" s="82"/>
    </row>
    <row r="11" spans="1:19" s="84" customFormat="1" ht="87.75" customHeight="1" x14ac:dyDescent="0.2">
      <c r="A11" s="169" t="s">
        <v>641</v>
      </c>
      <c r="B11" s="162" t="s">
        <v>643</v>
      </c>
      <c r="C11" s="25" t="s">
        <v>286</v>
      </c>
      <c r="D11" s="183" t="s">
        <v>642</v>
      </c>
      <c r="E11" s="164" t="s">
        <v>549</v>
      </c>
      <c r="F11" s="177"/>
      <c r="G11" s="191">
        <v>17900</v>
      </c>
      <c r="H11" s="192">
        <v>14300</v>
      </c>
      <c r="I11" s="192">
        <v>14300</v>
      </c>
      <c r="J11" s="166" t="s">
        <v>11</v>
      </c>
      <c r="K11" s="167">
        <v>1</v>
      </c>
      <c r="L11" s="274"/>
      <c r="M11" s="213">
        <f t="shared" ref="M11" si="6">L11*H11</f>
        <v>0</v>
      </c>
      <c r="N11" s="213">
        <f t="shared" ref="N11" si="7">L11*I11</f>
        <v>0</v>
      </c>
      <c r="O11" s="214">
        <f t="shared" ref="O11" si="8">(G11-H11)/H11</f>
        <v>0.25174825174825177</v>
      </c>
      <c r="P11" s="214">
        <f t="shared" ref="P11" si="9">(G11-H11)/G11</f>
        <v>0.2011173184357542</v>
      </c>
      <c r="Q11" s="214">
        <f t="shared" ref="Q11" si="10">(G11-I11)/I11</f>
        <v>0.25174825174825177</v>
      </c>
      <c r="R11" s="214">
        <f t="shared" ref="R11" si="11">(G11-I11)/G11</f>
        <v>0.2011173184357542</v>
      </c>
      <c r="S11" s="82"/>
    </row>
    <row r="12" spans="1:19" s="87" customFormat="1" ht="87.75" customHeight="1" x14ac:dyDescent="0.2">
      <c r="A12" s="169" t="s">
        <v>108</v>
      </c>
      <c r="B12" s="170" t="s">
        <v>140</v>
      </c>
      <c r="C12" s="179" t="s">
        <v>235</v>
      </c>
      <c r="D12" s="183" t="s">
        <v>107</v>
      </c>
      <c r="E12" s="164" t="s">
        <v>3</v>
      </c>
      <c r="F12" s="177"/>
      <c r="G12" s="191">
        <v>19900</v>
      </c>
      <c r="H12" s="193">
        <v>15900</v>
      </c>
      <c r="I12" s="193">
        <v>15900</v>
      </c>
      <c r="J12" s="166" t="s">
        <v>11</v>
      </c>
      <c r="K12" s="167">
        <v>1</v>
      </c>
      <c r="L12" s="274"/>
      <c r="M12" s="213">
        <f t="shared" si="0"/>
        <v>0</v>
      </c>
      <c r="N12" s="213">
        <f t="shared" si="1"/>
        <v>0</v>
      </c>
      <c r="O12" s="214">
        <f t="shared" si="2"/>
        <v>0.25157232704402516</v>
      </c>
      <c r="P12" s="214">
        <f t="shared" si="3"/>
        <v>0.20100502512562815</v>
      </c>
      <c r="Q12" s="214">
        <f t="shared" si="4"/>
        <v>0.25157232704402516</v>
      </c>
      <c r="R12" s="214">
        <f t="shared" si="5"/>
        <v>0.20100502512562815</v>
      </c>
      <c r="S12" s="83"/>
    </row>
    <row r="13" spans="1:19" s="87" customFormat="1" ht="87.75" customHeight="1" x14ac:dyDescent="0.2">
      <c r="A13" s="169" t="s">
        <v>109</v>
      </c>
      <c r="B13" s="170" t="s">
        <v>141</v>
      </c>
      <c r="C13" s="163"/>
      <c r="D13" s="183" t="s">
        <v>107</v>
      </c>
      <c r="E13" s="164" t="s">
        <v>76</v>
      </c>
      <c r="F13" s="177"/>
      <c r="G13" s="191">
        <v>19900</v>
      </c>
      <c r="H13" s="193">
        <v>15900</v>
      </c>
      <c r="I13" s="193">
        <v>15900</v>
      </c>
      <c r="J13" s="218" t="s">
        <v>723</v>
      </c>
      <c r="K13" s="167">
        <v>1</v>
      </c>
      <c r="L13" s="274"/>
      <c r="M13" s="213">
        <f t="shared" si="0"/>
        <v>0</v>
      </c>
      <c r="N13" s="213">
        <f t="shared" si="1"/>
        <v>0</v>
      </c>
      <c r="O13" s="214">
        <f t="shared" si="2"/>
        <v>0.25157232704402516</v>
      </c>
      <c r="P13" s="214">
        <f t="shared" si="3"/>
        <v>0.20100502512562815</v>
      </c>
      <c r="Q13" s="214">
        <f t="shared" si="4"/>
        <v>0.25157232704402516</v>
      </c>
      <c r="R13" s="214">
        <f t="shared" si="5"/>
        <v>0.20100502512562815</v>
      </c>
      <c r="S13" s="83"/>
    </row>
    <row r="14" spans="1:19" s="87" customFormat="1" ht="87.75" customHeight="1" x14ac:dyDescent="0.2">
      <c r="A14" s="180" t="s">
        <v>483</v>
      </c>
      <c r="B14" s="181" t="s">
        <v>484</v>
      </c>
      <c r="C14" s="25"/>
      <c r="D14" s="183" t="s">
        <v>482</v>
      </c>
      <c r="E14" s="164" t="s">
        <v>2</v>
      </c>
      <c r="F14" s="177"/>
      <c r="G14" s="191">
        <v>19900</v>
      </c>
      <c r="H14" s="193">
        <v>15900</v>
      </c>
      <c r="I14" s="193">
        <v>15900</v>
      </c>
      <c r="J14" s="166" t="s">
        <v>11</v>
      </c>
      <c r="K14" s="167">
        <v>1</v>
      </c>
      <c r="L14" s="274"/>
      <c r="M14" s="213">
        <f t="shared" si="0"/>
        <v>0</v>
      </c>
      <c r="N14" s="213">
        <f t="shared" si="1"/>
        <v>0</v>
      </c>
      <c r="O14" s="214">
        <f t="shared" si="2"/>
        <v>0.25157232704402516</v>
      </c>
      <c r="P14" s="214">
        <f t="shared" si="3"/>
        <v>0.20100502512562815</v>
      </c>
      <c r="Q14" s="214">
        <f t="shared" si="4"/>
        <v>0.25157232704402516</v>
      </c>
      <c r="R14" s="214">
        <f t="shared" si="5"/>
        <v>0.20100502512562815</v>
      </c>
      <c r="S14" s="83"/>
    </row>
    <row r="15" spans="1:19" s="87" customFormat="1" ht="87.75" customHeight="1" x14ac:dyDescent="0.2">
      <c r="A15" s="169" t="s">
        <v>128</v>
      </c>
      <c r="B15" s="170" t="s">
        <v>142</v>
      </c>
      <c r="C15" s="163"/>
      <c r="D15" s="183" t="s">
        <v>127</v>
      </c>
      <c r="E15" s="164" t="s">
        <v>2</v>
      </c>
      <c r="F15" s="177"/>
      <c r="G15" s="191">
        <v>22900</v>
      </c>
      <c r="H15" s="193">
        <v>18300</v>
      </c>
      <c r="I15" s="193">
        <v>18300</v>
      </c>
      <c r="J15" s="166" t="s">
        <v>11</v>
      </c>
      <c r="K15" s="167">
        <v>1</v>
      </c>
      <c r="L15" s="274"/>
      <c r="M15" s="213">
        <f t="shared" si="0"/>
        <v>0</v>
      </c>
      <c r="N15" s="213">
        <f t="shared" si="1"/>
        <v>0</v>
      </c>
      <c r="O15" s="214">
        <f t="shared" si="2"/>
        <v>0.25136612021857924</v>
      </c>
      <c r="P15" s="214">
        <f t="shared" si="3"/>
        <v>0.20087336244541484</v>
      </c>
      <c r="Q15" s="214">
        <f t="shared" si="4"/>
        <v>0.25136612021857924</v>
      </c>
      <c r="R15" s="214">
        <f t="shared" si="5"/>
        <v>0.20087336244541484</v>
      </c>
      <c r="S15" s="83"/>
    </row>
    <row r="16" spans="1:19" s="87" customFormat="1" ht="87.75" customHeight="1" x14ac:dyDescent="0.2">
      <c r="A16" s="169" t="s">
        <v>580</v>
      </c>
      <c r="B16" s="170" t="s">
        <v>582</v>
      </c>
      <c r="C16" s="25" t="s">
        <v>286</v>
      </c>
      <c r="D16" s="183" t="s">
        <v>560</v>
      </c>
      <c r="E16" s="164" t="s">
        <v>2</v>
      </c>
      <c r="F16" s="177"/>
      <c r="G16" s="191">
        <v>24900</v>
      </c>
      <c r="H16" s="193">
        <v>19900</v>
      </c>
      <c r="I16" s="193">
        <v>19900</v>
      </c>
      <c r="J16" s="218" t="s">
        <v>723</v>
      </c>
      <c r="K16" s="167">
        <v>1</v>
      </c>
      <c r="L16" s="274"/>
      <c r="M16" s="213">
        <f t="shared" ref="M16" si="12">L16*H16</f>
        <v>0</v>
      </c>
      <c r="N16" s="213">
        <f t="shared" ref="N16" si="13">L16*I16</f>
        <v>0</v>
      </c>
      <c r="O16" s="214">
        <f t="shared" ref="O16" si="14">(G16-H16)/H16</f>
        <v>0.25125628140703515</v>
      </c>
      <c r="P16" s="214">
        <f t="shared" ref="P16" si="15">(G16-H16)/G16</f>
        <v>0.20080321285140562</v>
      </c>
      <c r="Q16" s="214">
        <f t="shared" ref="Q16" si="16">(G16-I16)/I16</f>
        <v>0.25125628140703515</v>
      </c>
      <c r="R16" s="214">
        <f t="shared" ref="R16" si="17">(G16-I16)/G16</f>
        <v>0.20080321285140562</v>
      </c>
      <c r="S16" s="83"/>
    </row>
    <row r="17" spans="1:25" s="87" customFormat="1" ht="87.75" customHeight="1" x14ac:dyDescent="0.2">
      <c r="A17" s="169" t="s">
        <v>709</v>
      </c>
      <c r="B17" s="170"/>
      <c r="C17" s="25" t="s">
        <v>286</v>
      </c>
      <c r="D17" s="183" t="s">
        <v>710</v>
      </c>
      <c r="E17" s="164" t="s">
        <v>5</v>
      </c>
      <c r="F17" s="177"/>
      <c r="G17" s="191">
        <v>27900</v>
      </c>
      <c r="H17" s="193">
        <v>22300</v>
      </c>
      <c r="I17" s="193">
        <v>22300</v>
      </c>
      <c r="J17" s="283" t="s">
        <v>724</v>
      </c>
      <c r="K17" s="167">
        <v>1</v>
      </c>
      <c r="L17" s="274"/>
      <c r="M17" s="213">
        <f t="shared" ref="M17" si="18">L17*H17</f>
        <v>0</v>
      </c>
      <c r="N17" s="213">
        <f t="shared" ref="N17" si="19">L17*I17</f>
        <v>0</v>
      </c>
      <c r="O17" s="214">
        <f t="shared" ref="O17" si="20">(G17-H17)/H17</f>
        <v>0.25112107623318386</v>
      </c>
      <c r="P17" s="214">
        <f t="shared" ref="P17" si="21">(G17-H17)/G17</f>
        <v>0.20071684587813621</v>
      </c>
      <c r="Q17" s="214">
        <f t="shared" ref="Q17" si="22">(G17-I17)/I17</f>
        <v>0.25112107623318386</v>
      </c>
      <c r="R17" s="214">
        <f t="shared" ref="R17" si="23">(G17-I17)/G17</f>
        <v>0.20071684587813621</v>
      </c>
      <c r="S17" s="83"/>
    </row>
    <row r="18" spans="1:25" s="87" customFormat="1" ht="87.75" customHeight="1" x14ac:dyDescent="0.2">
      <c r="A18" s="169" t="s">
        <v>37</v>
      </c>
      <c r="B18" s="170" t="s">
        <v>143</v>
      </c>
      <c r="C18" s="179"/>
      <c r="D18" s="183" t="s">
        <v>10</v>
      </c>
      <c r="E18" s="164" t="s">
        <v>12</v>
      </c>
      <c r="F18" s="177"/>
      <c r="G18" s="191">
        <v>29900</v>
      </c>
      <c r="H18" s="193">
        <v>24000</v>
      </c>
      <c r="I18" s="193">
        <v>24000</v>
      </c>
      <c r="J18" s="173" t="s">
        <v>13</v>
      </c>
      <c r="K18" s="167">
        <v>1</v>
      </c>
      <c r="L18" s="274"/>
      <c r="M18" s="213">
        <f t="shared" si="0"/>
        <v>0</v>
      </c>
      <c r="N18" s="213">
        <f t="shared" si="1"/>
        <v>0</v>
      </c>
      <c r="O18" s="214">
        <f t="shared" si="2"/>
        <v>0.24583333333333332</v>
      </c>
      <c r="P18" s="214">
        <f t="shared" si="3"/>
        <v>0.19732441471571907</v>
      </c>
      <c r="Q18" s="214">
        <f t="shared" si="4"/>
        <v>0.24583333333333332</v>
      </c>
      <c r="R18" s="214">
        <f t="shared" si="5"/>
        <v>0.19732441471571907</v>
      </c>
      <c r="S18" s="83"/>
    </row>
    <row r="19" spans="1:25" s="87" customFormat="1" ht="87.75" customHeight="1" x14ac:dyDescent="0.2">
      <c r="A19" s="169" t="s">
        <v>38</v>
      </c>
      <c r="B19" s="170" t="s">
        <v>144</v>
      </c>
      <c r="C19" s="163"/>
      <c r="D19" s="183" t="s">
        <v>89</v>
      </c>
      <c r="E19" s="164" t="s">
        <v>12</v>
      </c>
      <c r="F19" s="177"/>
      <c r="G19" s="191">
        <v>32900</v>
      </c>
      <c r="H19" s="194">
        <v>26300</v>
      </c>
      <c r="I19" s="194">
        <v>26300</v>
      </c>
      <c r="J19" s="173" t="s">
        <v>13</v>
      </c>
      <c r="K19" s="167">
        <v>1</v>
      </c>
      <c r="L19" s="274"/>
      <c r="M19" s="213">
        <f t="shared" si="0"/>
        <v>0</v>
      </c>
      <c r="N19" s="213">
        <f t="shared" si="1"/>
        <v>0</v>
      </c>
      <c r="O19" s="214">
        <f t="shared" si="2"/>
        <v>0.2509505703422053</v>
      </c>
      <c r="P19" s="214">
        <f t="shared" si="3"/>
        <v>0.20060790273556231</v>
      </c>
      <c r="Q19" s="214">
        <f t="shared" si="4"/>
        <v>0.2509505703422053</v>
      </c>
      <c r="R19" s="214">
        <f t="shared" si="5"/>
        <v>0.20060790273556231</v>
      </c>
      <c r="S19" s="82"/>
    </row>
    <row r="20" spans="1:25" s="87" customFormat="1" ht="87.75" customHeight="1" x14ac:dyDescent="0.2">
      <c r="A20" s="169" t="s">
        <v>703</v>
      </c>
      <c r="B20" s="170"/>
      <c r="C20" s="25" t="s">
        <v>286</v>
      </c>
      <c r="D20" s="183" t="s">
        <v>704</v>
      </c>
      <c r="E20" s="164" t="s">
        <v>12</v>
      </c>
      <c r="F20" s="177"/>
      <c r="G20" s="191">
        <v>39900</v>
      </c>
      <c r="H20" s="194">
        <v>31900</v>
      </c>
      <c r="I20" s="194">
        <v>31900</v>
      </c>
      <c r="J20" s="218" t="s">
        <v>723</v>
      </c>
      <c r="K20" s="167">
        <v>1</v>
      </c>
      <c r="L20" s="274"/>
      <c r="M20" s="213">
        <f t="shared" ref="M20" si="24">L20*H20</f>
        <v>0</v>
      </c>
      <c r="N20" s="213">
        <f t="shared" ref="N20" si="25">L20*I20</f>
        <v>0</v>
      </c>
      <c r="O20" s="214">
        <f t="shared" ref="O20" si="26">(G20-H20)/H20</f>
        <v>0.2507836990595611</v>
      </c>
      <c r="P20" s="214">
        <f t="shared" ref="P20" si="27">(G20-H20)/G20</f>
        <v>0.20050125313283207</v>
      </c>
      <c r="Q20" s="214">
        <f t="shared" ref="Q20" si="28">(G20-I20)/I20</f>
        <v>0.2507836990595611</v>
      </c>
      <c r="R20" s="214">
        <f t="shared" ref="R20" si="29">(G20-I20)/G20</f>
        <v>0.20050125313283207</v>
      </c>
      <c r="S20" s="82"/>
    </row>
    <row r="21" spans="1:25" s="87" customFormat="1" ht="87.75" customHeight="1" x14ac:dyDescent="0.2">
      <c r="A21" s="169" t="s">
        <v>705</v>
      </c>
      <c r="B21" s="170"/>
      <c r="C21" s="25" t="s">
        <v>286</v>
      </c>
      <c r="D21" s="183" t="s">
        <v>706</v>
      </c>
      <c r="E21" s="164" t="s">
        <v>12</v>
      </c>
      <c r="F21" s="177"/>
      <c r="G21" s="191">
        <v>44900</v>
      </c>
      <c r="H21" s="194">
        <v>35900</v>
      </c>
      <c r="I21" s="194">
        <v>35900</v>
      </c>
      <c r="J21" s="283" t="s">
        <v>724</v>
      </c>
      <c r="K21" s="167">
        <v>1</v>
      </c>
      <c r="L21" s="274"/>
      <c r="M21" s="213">
        <f t="shared" ref="M21" si="30">L21*H21</f>
        <v>0</v>
      </c>
      <c r="N21" s="213">
        <f t="shared" ref="N21" si="31">L21*I21</f>
        <v>0</v>
      </c>
      <c r="O21" s="214">
        <f t="shared" ref="O21" si="32">(G21-H21)/H21</f>
        <v>0.25069637883008355</v>
      </c>
      <c r="P21" s="214">
        <f t="shared" ref="P21" si="33">(G21-H21)/G21</f>
        <v>0.20044543429844097</v>
      </c>
      <c r="Q21" s="214">
        <f t="shared" ref="Q21" si="34">(G21-I21)/I21</f>
        <v>0.25069637883008355</v>
      </c>
      <c r="R21" s="214">
        <f t="shared" ref="R21" si="35">(G21-I21)/G21</f>
        <v>0.20044543429844097</v>
      </c>
      <c r="S21" s="82"/>
    </row>
    <row r="22" spans="1:25" s="90" customFormat="1" ht="24.95" customHeight="1" x14ac:dyDescent="0.2">
      <c r="A22" s="293" t="s">
        <v>111</v>
      </c>
      <c r="B22" s="293"/>
      <c r="C22" s="293"/>
      <c r="D22" s="293"/>
      <c r="E22" s="293"/>
      <c r="F22" s="293"/>
      <c r="G22" s="293"/>
      <c r="H22" s="293"/>
      <c r="I22" s="293"/>
      <c r="J22" s="293"/>
      <c r="K22" s="220"/>
      <c r="L22" s="272"/>
      <c r="M22" s="215"/>
      <c r="N22" s="215"/>
      <c r="O22" s="215"/>
      <c r="P22" s="215"/>
      <c r="Q22" s="215"/>
      <c r="R22" s="215"/>
      <c r="S22" s="199"/>
    </row>
    <row r="23" spans="1:25" s="84" customFormat="1" ht="87.75" customHeight="1" x14ac:dyDescent="0.2">
      <c r="A23" s="169" t="s">
        <v>114</v>
      </c>
      <c r="B23" s="172" t="s">
        <v>145</v>
      </c>
      <c r="C23" s="179" t="s">
        <v>235</v>
      </c>
      <c r="D23" s="183" t="s">
        <v>112</v>
      </c>
      <c r="E23" s="164" t="s">
        <v>3</v>
      </c>
      <c r="F23" s="177"/>
      <c r="G23" s="191">
        <v>39900</v>
      </c>
      <c r="H23" s="193">
        <v>31900</v>
      </c>
      <c r="I23" s="193">
        <v>31900</v>
      </c>
      <c r="J23" s="166" t="s">
        <v>11</v>
      </c>
      <c r="K23" s="167">
        <v>1</v>
      </c>
      <c r="L23" s="274"/>
      <c r="M23" s="213">
        <f>L23*H23</f>
        <v>0</v>
      </c>
      <c r="N23" s="213">
        <f>L23*I23</f>
        <v>0</v>
      </c>
      <c r="O23" s="214">
        <f>(G23-H23)/H23</f>
        <v>0.2507836990595611</v>
      </c>
      <c r="P23" s="214">
        <f>(G23-H23)/G23</f>
        <v>0.20050125313283207</v>
      </c>
      <c r="Q23" s="214">
        <f>(G23-I23)/I23</f>
        <v>0.2507836990595611</v>
      </c>
      <c r="R23" s="214">
        <f>(G23-I23)/G23</f>
        <v>0.20050125313283207</v>
      </c>
      <c r="S23" s="82"/>
    </row>
    <row r="24" spans="1:25" s="84" customFormat="1" ht="87.75" customHeight="1" x14ac:dyDescent="0.2">
      <c r="A24" s="169" t="s">
        <v>116</v>
      </c>
      <c r="B24" s="172" t="s">
        <v>146</v>
      </c>
      <c r="C24" s="163"/>
      <c r="D24" s="183" t="s">
        <v>112</v>
      </c>
      <c r="E24" s="164" t="s">
        <v>113</v>
      </c>
      <c r="F24" s="177"/>
      <c r="G24" s="191">
        <v>39900</v>
      </c>
      <c r="H24" s="193">
        <v>31900</v>
      </c>
      <c r="I24" s="193">
        <v>31900</v>
      </c>
      <c r="J24" s="173" t="s">
        <v>13</v>
      </c>
      <c r="K24" s="167">
        <v>1</v>
      </c>
      <c r="L24" s="274"/>
      <c r="M24" s="213">
        <f>L24*H24</f>
        <v>0</v>
      </c>
      <c r="N24" s="213">
        <f>L24*I24</f>
        <v>0</v>
      </c>
      <c r="O24" s="214">
        <f>(G24-H24)/H24</f>
        <v>0.2507836990595611</v>
      </c>
      <c r="P24" s="214">
        <f>(G24-H24)/G24</f>
        <v>0.20050125313283207</v>
      </c>
      <c r="Q24" s="214">
        <f>(G24-I24)/I24</f>
        <v>0.2507836990595611</v>
      </c>
      <c r="R24" s="214">
        <f>(G24-I24)/G24</f>
        <v>0.20050125313283207</v>
      </c>
      <c r="S24" s="82"/>
    </row>
    <row r="25" spans="1:25" s="84" customFormat="1" ht="87.75" customHeight="1" x14ac:dyDescent="0.2">
      <c r="A25" s="169" t="s">
        <v>115</v>
      </c>
      <c r="B25" s="172" t="s">
        <v>147</v>
      </c>
      <c r="C25" s="163"/>
      <c r="D25" s="183" t="s">
        <v>112</v>
      </c>
      <c r="E25" s="164" t="s">
        <v>5</v>
      </c>
      <c r="F25" s="177"/>
      <c r="G25" s="191">
        <v>39900</v>
      </c>
      <c r="H25" s="193">
        <v>31900</v>
      </c>
      <c r="I25" s="193">
        <v>31900</v>
      </c>
      <c r="J25" s="173" t="s">
        <v>13</v>
      </c>
      <c r="K25" s="167">
        <v>1</v>
      </c>
      <c r="L25" s="274"/>
      <c r="M25" s="213">
        <f>L25*H25</f>
        <v>0</v>
      </c>
      <c r="N25" s="213">
        <f>L25*I25</f>
        <v>0</v>
      </c>
      <c r="O25" s="214">
        <f>(G25-H25)/H25</f>
        <v>0.2507836990595611</v>
      </c>
      <c r="P25" s="214">
        <f>(G25-H25)/G25</f>
        <v>0.20050125313283207</v>
      </c>
      <c r="Q25" s="214">
        <f>(G25-I25)/I25</f>
        <v>0.2507836990595611</v>
      </c>
      <c r="R25" s="214">
        <f>(G25-I25)/G25</f>
        <v>0.20050125313283207</v>
      </c>
      <c r="S25" s="82"/>
    </row>
    <row r="26" spans="1:25" s="84" customFormat="1" ht="87.75" customHeight="1" x14ac:dyDescent="0.2">
      <c r="A26" s="169" t="s">
        <v>119</v>
      </c>
      <c r="B26" s="172" t="s">
        <v>148</v>
      </c>
      <c r="C26" s="163"/>
      <c r="D26" s="183" t="s">
        <v>112</v>
      </c>
      <c r="E26" s="164" t="s">
        <v>2</v>
      </c>
      <c r="F26" s="177"/>
      <c r="G26" s="191">
        <v>39900</v>
      </c>
      <c r="H26" s="193">
        <v>31900</v>
      </c>
      <c r="I26" s="193">
        <v>31900</v>
      </c>
      <c r="J26" s="173" t="s">
        <v>13</v>
      </c>
      <c r="K26" s="167">
        <v>1</v>
      </c>
      <c r="L26" s="274"/>
      <c r="M26" s="213">
        <f>L26*H26</f>
        <v>0</v>
      </c>
      <c r="N26" s="213">
        <f>L26*I26</f>
        <v>0</v>
      </c>
      <c r="O26" s="214">
        <f>(G26-H26)/H26</f>
        <v>0.2507836990595611</v>
      </c>
      <c r="P26" s="214">
        <f>(G26-H26)/G26</f>
        <v>0.20050125313283207</v>
      </c>
      <c r="Q26" s="214">
        <f>(G26-I26)/I26</f>
        <v>0.2507836990595611</v>
      </c>
      <c r="R26" s="214">
        <f>(G26-I26)/G26</f>
        <v>0.20050125313283207</v>
      </c>
      <c r="S26" s="82"/>
    </row>
    <row r="27" spans="1:25" s="84" customFormat="1" ht="24.95" customHeight="1" x14ac:dyDescent="0.2">
      <c r="A27" s="293" t="s">
        <v>201</v>
      </c>
      <c r="B27" s="293"/>
      <c r="C27" s="293"/>
      <c r="D27" s="293"/>
      <c r="E27" s="293"/>
      <c r="F27" s="293"/>
      <c r="G27" s="293"/>
      <c r="H27" s="293"/>
      <c r="I27" s="293"/>
      <c r="J27" s="293"/>
      <c r="K27" s="220"/>
      <c r="L27" s="272"/>
      <c r="M27" s="216"/>
      <c r="N27" s="216"/>
      <c r="O27" s="216"/>
      <c r="P27" s="216"/>
      <c r="Q27" s="216"/>
      <c r="R27" s="216"/>
      <c r="S27" s="83"/>
    </row>
    <row r="28" spans="1:25" s="84" customFormat="1" ht="87.75" customHeight="1" x14ac:dyDescent="0.2">
      <c r="A28" s="169" t="s">
        <v>199</v>
      </c>
      <c r="B28" s="172" t="s">
        <v>200</v>
      </c>
      <c r="C28" s="179" t="s">
        <v>235</v>
      </c>
      <c r="D28" s="183" t="s">
        <v>198</v>
      </c>
      <c r="E28" s="164" t="s">
        <v>5</v>
      </c>
      <c r="F28" s="177"/>
      <c r="G28" s="191">
        <v>12900</v>
      </c>
      <c r="H28" s="193">
        <v>9000</v>
      </c>
      <c r="I28" s="193">
        <v>9000</v>
      </c>
      <c r="J28" s="166" t="s">
        <v>11</v>
      </c>
      <c r="K28" s="167">
        <v>2</v>
      </c>
      <c r="L28" s="274"/>
      <c r="M28" s="213">
        <f>L28*H28</f>
        <v>0</v>
      </c>
      <c r="N28" s="213">
        <f>L28*I28</f>
        <v>0</v>
      </c>
      <c r="O28" s="214">
        <f>(G28-H28)/H28</f>
        <v>0.43333333333333335</v>
      </c>
      <c r="P28" s="214">
        <f>(G28-H28)/G28</f>
        <v>0.30232558139534882</v>
      </c>
      <c r="Q28" s="214">
        <f>(G28-I28)/I28</f>
        <v>0.43333333333333335</v>
      </c>
      <c r="R28" s="214">
        <f>(G28-I28)/G28</f>
        <v>0.30232558139534882</v>
      </c>
      <c r="S28" s="82"/>
      <c r="T28" s="263"/>
      <c r="U28" s="263"/>
      <c r="V28" s="263"/>
      <c r="W28" s="263"/>
      <c r="X28" s="263"/>
      <c r="Y28" s="263"/>
    </row>
    <row r="29" spans="1:25" s="84" customFormat="1" ht="87.75" customHeight="1" x14ac:dyDescent="0.2">
      <c r="A29" s="169" t="s">
        <v>212</v>
      </c>
      <c r="B29" s="172" t="s">
        <v>213</v>
      </c>
      <c r="C29" s="25"/>
      <c r="D29" s="183" t="s">
        <v>210</v>
      </c>
      <c r="E29" s="164" t="s">
        <v>5</v>
      </c>
      <c r="F29" s="177"/>
      <c r="G29" s="191">
        <v>26900</v>
      </c>
      <c r="H29" s="193">
        <v>21500</v>
      </c>
      <c r="I29" s="193">
        <v>21500</v>
      </c>
      <c r="J29" s="173" t="s">
        <v>13</v>
      </c>
      <c r="K29" s="167">
        <v>1</v>
      </c>
      <c r="L29" s="274"/>
      <c r="M29" s="213">
        <f>L29*H29</f>
        <v>0</v>
      </c>
      <c r="N29" s="213">
        <f>L29*I29</f>
        <v>0</v>
      </c>
      <c r="O29" s="214">
        <f>(G29-H29)/H29</f>
        <v>0.25116279069767444</v>
      </c>
      <c r="P29" s="214">
        <f>(G29-H29)/G29</f>
        <v>0.20074349442379183</v>
      </c>
      <c r="Q29" s="214">
        <f>(G29-I29)/I29</f>
        <v>0.25116279069767444</v>
      </c>
      <c r="R29" s="214">
        <f>(G29-I29)/G29</f>
        <v>0.20074349442379183</v>
      </c>
      <c r="S29" s="82"/>
    </row>
    <row r="30" spans="1:25" s="84" customFormat="1" ht="87.75" customHeight="1" x14ac:dyDescent="0.2">
      <c r="A30" s="169" t="s">
        <v>211</v>
      </c>
      <c r="B30" s="172" t="s">
        <v>214</v>
      </c>
      <c r="C30" s="25"/>
      <c r="D30" s="183" t="s">
        <v>209</v>
      </c>
      <c r="E30" s="164" t="s">
        <v>5</v>
      </c>
      <c r="F30" s="177"/>
      <c r="G30" s="191">
        <v>27900</v>
      </c>
      <c r="H30" s="193">
        <v>22300</v>
      </c>
      <c r="I30" s="193">
        <v>22300</v>
      </c>
      <c r="J30" s="173" t="s">
        <v>13</v>
      </c>
      <c r="K30" s="167">
        <v>1</v>
      </c>
      <c r="L30" s="274"/>
      <c r="M30" s="213">
        <f>L30*H30</f>
        <v>0</v>
      </c>
      <c r="N30" s="213">
        <f>L30*I30</f>
        <v>0</v>
      </c>
      <c r="O30" s="214">
        <f>(G30-H30)/H30</f>
        <v>0.25112107623318386</v>
      </c>
      <c r="P30" s="214">
        <f>(G30-H30)/G30</f>
        <v>0.20071684587813621</v>
      </c>
      <c r="Q30" s="214">
        <f>(G30-I30)/I30</f>
        <v>0.25112107623318386</v>
      </c>
      <c r="R30" s="214">
        <f>(G30-I30)/G30</f>
        <v>0.20071684587813621</v>
      </c>
      <c r="S30" s="82"/>
    </row>
    <row r="31" spans="1:25" s="84" customFormat="1" ht="87.75" customHeight="1" x14ac:dyDescent="0.2">
      <c r="A31" s="169" t="s">
        <v>117</v>
      </c>
      <c r="B31" s="172" t="s">
        <v>149</v>
      </c>
      <c r="C31" s="163"/>
      <c r="D31" s="183" t="s">
        <v>118</v>
      </c>
      <c r="E31" s="164" t="s">
        <v>3</v>
      </c>
      <c r="F31" s="177"/>
      <c r="G31" s="191">
        <v>17900</v>
      </c>
      <c r="H31" s="193">
        <v>14500</v>
      </c>
      <c r="I31" s="193">
        <v>14500</v>
      </c>
      <c r="J31" s="166" t="s">
        <v>11</v>
      </c>
      <c r="K31" s="167">
        <v>2</v>
      </c>
      <c r="L31" s="274"/>
      <c r="M31" s="213">
        <f>L31*H31</f>
        <v>0</v>
      </c>
      <c r="N31" s="213">
        <f>L31*I31</f>
        <v>0</v>
      </c>
      <c r="O31" s="214">
        <f>(G31-H31)/H31</f>
        <v>0.23448275862068965</v>
      </c>
      <c r="P31" s="214">
        <f>(G31-H31)/G31</f>
        <v>0.18994413407821228</v>
      </c>
      <c r="Q31" s="214">
        <f>(G31-I31)/I31</f>
        <v>0.23448275862068965</v>
      </c>
      <c r="R31" s="214">
        <f>(G31-I31)/G31</f>
        <v>0.18994413407821228</v>
      </c>
      <c r="S31" s="82"/>
    </row>
    <row r="32" spans="1:25" s="84" customFormat="1" ht="24.95" customHeight="1" x14ac:dyDescent="0.2">
      <c r="A32" s="293" t="s">
        <v>48</v>
      </c>
      <c r="B32" s="293"/>
      <c r="C32" s="293"/>
      <c r="D32" s="293"/>
      <c r="E32" s="293"/>
      <c r="F32" s="293"/>
      <c r="G32" s="293"/>
      <c r="H32" s="293"/>
      <c r="I32" s="293"/>
      <c r="J32" s="293"/>
      <c r="K32" s="220"/>
      <c r="L32" s="272"/>
      <c r="M32" s="216"/>
      <c r="N32" s="216"/>
      <c r="O32" s="216"/>
      <c r="P32" s="216"/>
      <c r="Q32" s="216"/>
      <c r="R32" s="216"/>
      <c r="S32" s="83"/>
    </row>
    <row r="33" spans="1:19" s="84" customFormat="1" ht="87.75" customHeight="1" x14ac:dyDescent="0.2">
      <c r="A33" s="169" t="s">
        <v>56</v>
      </c>
      <c r="B33" s="170" t="s">
        <v>150</v>
      </c>
      <c r="C33" s="179" t="s">
        <v>235</v>
      </c>
      <c r="D33" s="183" t="s">
        <v>55</v>
      </c>
      <c r="E33" s="164" t="s">
        <v>3</v>
      </c>
      <c r="F33" s="177"/>
      <c r="G33" s="191">
        <v>39900</v>
      </c>
      <c r="H33" s="193">
        <v>31900</v>
      </c>
      <c r="I33" s="193">
        <v>31900</v>
      </c>
      <c r="J33" s="166" t="s">
        <v>11</v>
      </c>
      <c r="K33" s="167">
        <v>1</v>
      </c>
      <c r="L33" s="274"/>
      <c r="M33" s="213">
        <f t="shared" ref="M33:M38" si="36">L33*H33</f>
        <v>0</v>
      </c>
      <c r="N33" s="213">
        <f t="shared" ref="N33:N38" si="37">L33*I33</f>
        <v>0</v>
      </c>
      <c r="O33" s="214">
        <f t="shared" ref="O33:O38" si="38">(G33-H33)/H33</f>
        <v>0.2507836990595611</v>
      </c>
      <c r="P33" s="214">
        <f t="shared" ref="P33:P38" si="39">(G33-H33)/G33</f>
        <v>0.20050125313283207</v>
      </c>
      <c r="Q33" s="214">
        <f t="shared" ref="Q33:Q38" si="40">(G33-I33)/I33</f>
        <v>0.2507836990595611</v>
      </c>
      <c r="R33" s="214">
        <f t="shared" ref="R33:R38" si="41">(G33-I33)/G33</f>
        <v>0.20050125313283207</v>
      </c>
      <c r="S33" s="82"/>
    </row>
    <row r="34" spans="1:19" s="84" customFormat="1" ht="87.75" customHeight="1" x14ac:dyDescent="0.2">
      <c r="A34" s="169" t="s">
        <v>573</v>
      </c>
      <c r="B34" s="170" t="s">
        <v>583</v>
      </c>
      <c r="C34" s="25" t="s">
        <v>286</v>
      </c>
      <c r="D34" s="183" t="s">
        <v>559</v>
      </c>
      <c r="E34" s="164" t="s">
        <v>34</v>
      </c>
      <c r="F34" s="177"/>
      <c r="G34" s="191">
        <v>39900</v>
      </c>
      <c r="H34" s="193">
        <v>31900</v>
      </c>
      <c r="I34" s="193">
        <v>31900</v>
      </c>
      <c r="J34" s="283" t="s">
        <v>723</v>
      </c>
      <c r="K34" s="167">
        <v>1</v>
      </c>
      <c r="L34" s="274"/>
      <c r="M34" s="213">
        <f t="shared" si="36"/>
        <v>0</v>
      </c>
      <c r="N34" s="213">
        <f t="shared" si="37"/>
        <v>0</v>
      </c>
      <c r="O34" s="214">
        <f t="shared" si="38"/>
        <v>0.2507836990595611</v>
      </c>
      <c r="P34" s="214">
        <f t="shared" si="39"/>
        <v>0.20050125313283207</v>
      </c>
      <c r="Q34" s="214">
        <f t="shared" si="40"/>
        <v>0.2507836990595611</v>
      </c>
      <c r="R34" s="214">
        <f t="shared" si="41"/>
        <v>0.20050125313283207</v>
      </c>
      <c r="S34" s="82"/>
    </row>
    <row r="35" spans="1:19" s="84" customFormat="1" ht="87.75" customHeight="1" x14ac:dyDescent="0.2">
      <c r="A35" s="169" t="s">
        <v>634</v>
      </c>
      <c r="B35" s="170" t="s">
        <v>644</v>
      </c>
      <c r="C35" s="25" t="s">
        <v>286</v>
      </c>
      <c r="D35" s="183" t="s">
        <v>635</v>
      </c>
      <c r="E35" s="164" t="s">
        <v>2</v>
      </c>
      <c r="F35" s="177"/>
      <c r="G35" s="191">
        <v>39900</v>
      </c>
      <c r="H35" s="193">
        <v>31900</v>
      </c>
      <c r="I35" s="193">
        <v>31900</v>
      </c>
      <c r="J35" s="166" t="s">
        <v>11</v>
      </c>
      <c r="K35" s="167">
        <v>1</v>
      </c>
      <c r="L35" s="274"/>
      <c r="M35" s="213">
        <f t="shared" si="36"/>
        <v>0</v>
      </c>
      <c r="N35" s="213">
        <f t="shared" si="37"/>
        <v>0</v>
      </c>
      <c r="O35" s="214">
        <f t="shared" si="38"/>
        <v>0.2507836990595611</v>
      </c>
      <c r="P35" s="214">
        <f t="shared" si="39"/>
        <v>0.20050125313283207</v>
      </c>
      <c r="Q35" s="214">
        <f t="shared" si="40"/>
        <v>0.2507836990595611</v>
      </c>
      <c r="R35" s="214">
        <f t="shared" si="41"/>
        <v>0.20050125313283207</v>
      </c>
      <c r="S35" s="82"/>
    </row>
    <row r="36" spans="1:19" s="84" customFormat="1" ht="87.75" customHeight="1" x14ac:dyDescent="0.2">
      <c r="A36" s="169" t="s">
        <v>639</v>
      </c>
      <c r="B36" s="170" t="s">
        <v>646</v>
      </c>
      <c r="C36" s="25" t="s">
        <v>286</v>
      </c>
      <c r="D36" s="183" t="s">
        <v>640</v>
      </c>
      <c r="E36" s="164" t="s">
        <v>47</v>
      </c>
      <c r="F36" s="177"/>
      <c r="G36" s="191">
        <v>59900</v>
      </c>
      <c r="H36" s="193">
        <v>47900</v>
      </c>
      <c r="I36" s="193">
        <v>47900</v>
      </c>
      <c r="J36" s="166" t="s">
        <v>11</v>
      </c>
      <c r="K36" s="167">
        <v>1</v>
      </c>
      <c r="L36" s="274"/>
      <c r="M36" s="213">
        <f t="shared" si="36"/>
        <v>0</v>
      </c>
      <c r="N36" s="213">
        <f t="shared" si="37"/>
        <v>0</v>
      </c>
      <c r="O36" s="214">
        <f t="shared" si="38"/>
        <v>0.25052192066805845</v>
      </c>
      <c r="P36" s="214">
        <f t="shared" si="39"/>
        <v>0.20033388981636061</v>
      </c>
      <c r="Q36" s="214">
        <f t="shared" si="40"/>
        <v>0.25052192066805845</v>
      </c>
      <c r="R36" s="214">
        <f t="shared" si="41"/>
        <v>0.20033388981636061</v>
      </c>
      <c r="S36" s="82"/>
    </row>
    <row r="37" spans="1:19" s="87" customFormat="1" ht="87.75" customHeight="1" x14ac:dyDescent="0.2">
      <c r="A37" s="169" t="s">
        <v>36</v>
      </c>
      <c r="B37" s="170" t="s">
        <v>151</v>
      </c>
      <c r="C37" s="163"/>
      <c r="D37" s="183" t="s">
        <v>35</v>
      </c>
      <c r="E37" s="164" t="s">
        <v>5</v>
      </c>
      <c r="F37" s="177"/>
      <c r="G37" s="191">
        <v>59900</v>
      </c>
      <c r="H37" s="193">
        <v>47900</v>
      </c>
      <c r="I37" s="193">
        <v>47900</v>
      </c>
      <c r="J37" s="283" t="s">
        <v>723</v>
      </c>
      <c r="K37" s="167">
        <v>1</v>
      </c>
      <c r="L37" s="274"/>
      <c r="M37" s="213">
        <f t="shared" si="36"/>
        <v>0</v>
      </c>
      <c r="N37" s="213">
        <f t="shared" si="37"/>
        <v>0</v>
      </c>
      <c r="O37" s="214">
        <f t="shared" si="38"/>
        <v>0.25052192066805845</v>
      </c>
      <c r="P37" s="214">
        <f t="shared" si="39"/>
        <v>0.20033388981636061</v>
      </c>
      <c r="Q37" s="214">
        <f t="shared" si="40"/>
        <v>0.25052192066805845</v>
      </c>
      <c r="R37" s="214">
        <f t="shared" si="41"/>
        <v>0.20033388981636061</v>
      </c>
      <c r="S37" s="82"/>
    </row>
    <row r="38" spans="1:19" s="84" customFormat="1" ht="87.75" customHeight="1" x14ac:dyDescent="0.2">
      <c r="A38" s="169" t="s">
        <v>638</v>
      </c>
      <c r="B38" s="170" t="s">
        <v>645</v>
      </c>
      <c r="C38" s="25" t="s">
        <v>286</v>
      </c>
      <c r="D38" s="183" t="s">
        <v>637</v>
      </c>
      <c r="E38" s="164" t="s">
        <v>636</v>
      </c>
      <c r="F38" s="177"/>
      <c r="G38" s="191">
        <v>34900</v>
      </c>
      <c r="H38" s="193">
        <v>27900</v>
      </c>
      <c r="I38" s="193">
        <v>27900</v>
      </c>
      <c r="J38" s="166" t="s">
        <v>11</v>
      </c>
      <c r="K38" s="167">
        <v>1</v>
      </c>
      <c r="L38" s="274"/>
      <c r="M38" s="213">
        <f t="shared" si="36"/>
        <v>0</v>
      </c>
      <c r="N38" s="213">
        <f t="shared" si="37"/>
        <v>0</v>
      </c>
      <c r="O38" s="214">
        <f t="shared" si="38"/>
        <v>0.25089605734767023</v>
      </c>
      <c r="P38" s="214">
        <f t="shared" si="39"/>
        <v>0.20057306590257878</v>
      </c>
      <c r="Q38" s="214">
        <f t="shared" si="40"/>
        <v>0.25089605734767023</v>
      </c>
      <c r="R38" s="214">
        <f t="shared" si="41"/>
        <v>0.20057306590257878</v>
      </c>
      <c r="S38" s="82"/>
    </row>
    <row r="39" spans="1:19" s="84" customFormat="1" ht="24.95" customHeight="1" x14ac:dyDescent="0.2">
      <c r="A39" s="293" t="s">
        <v>81</v>
      </c>
      <c r="B39" s="293"/>
      <c r="C39" s="293"/>
      <c r="D39" s="293"/>
      <c r="E39" s="293"/>
      <c r="F39" s="293"/>
      <c r="G39" s="293"/>
      <c r="H39" s="293"/>
      <c r="I39" s="293"/>
      <c r="J39" s="293"/>
      <c r="K39" s="220"/>
      <c r="L39" s="272"/>
      <c r="M39" s="216"/>
      <c r="N39" s="216"/>
      <c r="O39" s="216"/>
      <c r="P39" s="216"/>
      <c r="Q39" s="216"/>
      <c r="R39" s="216"/>
      <c r="S39" s="83"/>
    </row>
    <row r="40" spans="1:19" ht="87.75" customHeight="1" x14ac:dyDescent="0.2">
      <c r="A40" s="169" t="s">
        <v>40</v>
      </c>
      <c r="B40" s="170" t="s">
        <v>154</v>
      </c>
      <c r="C40" s="179" t="s">
        <v>235</v>
      </c>
      <c r="D40" s="183" t="s">
        <v>39</v>
      </c>
      <c r="E40" s="164" t="s">
        <v>5</v>
      </c>
      <c r="F40" s="176"/>
      <c r="G40" s="191">
        <v>20900</v>
      </c>
      <c r="H40" s="192">
        <v>16700</v>
      </c>
      <c r="I40" s="192">
        <v>16700</v>
      </c>
      <c r="J40" s="166" t="s">
        <v>11</v>
      </c>
      <c r="K40" s="167">
        <v>1</v>
      </c>
      <c r="L40" s="274"/>
      <c r="M40" s="213">
        <f>L40*H40</f>
        <v>0</v>
      </c>
      <c r="N40" s="213">
        <f>L40*I40</f>
        <v>0</v>
      </c>
      <c r="O40" s="214">
        <f>(G40-H40)/H40</f>
        <v>0.25149700598802394</v>
      </c>
      <c r="P40" s="214">
        <f>(G40-H40)/G40</f>
        <v>0.20095693779904306</v>
      </c>
      <c r="Q40" s="214">
        <f>(G40-I40)/I40</f>
        <v>0.25149700598802394</v>
      </c>
      <c r="R40" s="214">
        <f>(G40-I40)/G40</f>
        <v>0.20095693779904306</v>
      </c>
      <c r="S40" s="82"/>
    </row>
    <row r="41" spans="1:19" ht="87.75" customHeight="1" x14ac:dyDescent="0.2">
      <c r="A41" s="169" t="s">
        <v>572</v>
      </c>
      <c r="B41" s="170" t="s">
        <v>584</v>
      </c>
      <c r="C41" s="25" t="s">
        <v>286</v>
      </c>
      <c r="D41" s="183" t="s">
        <v>558</v>
      </c>
      <c r="E41" s="164" t="s">
        <v>2</v>
      </c>
      <c r="F41" s="176"/>
      <c r="G41" s="191">
        <v>26900</v>
      </c>
      <c r="H41" s="192">
        <v>21500</v>
      </c>
      <c r="I41" s="192">
        <v>21500</v>
      </c>
      <c r="J41" s="166" t="s">
        <v>11</v>
      </c>
      <c r="K41" s="167">
        <v>1</v>
      </c>
      <c r="L41" s="274"/>
      <c r="M41" s="213">
        <f>L41*H41</f>
        <v>0</v>
      </c>
      <c r="N41" s="213">
        <f>L41*I41</f>
        <v>0</v>
      </c>
      <c r="O41" s="214">
        <f>(G41-H41)/H41</f>
        <v>0.25116279069767444</v>
      </c>
      <c r="P41" s="214">
        <f>(G41-H41)/G41</f>
        <v>0.20074349442379183</v>
      </c>
      <c r="Q41" s="214">
        <f>(G41-I41)/I41</f>
        <v>0.25116279069767444</v>
      </c>
      <c r="R41" s="214">
        <f>(G41-I41)/G41</f>
        <v>0.20074349442379183</v>
      </c>
      <c r="S41" s="82"/>
    </row>
    <row r="42" spans="1:19" ht="87.75" customHeight="1" x14ac:dyDescent="0.15">
      <c r="A42" s="169" t="s">
        <v>14</v>
      </c>
      <c r="B42" s="170" t="s">
        <v>152</v>
      </c>
      <c r="C42" s="179" t="s">
        <v>235</v>
      </c>
      <c r="D42" s="183" t="s">
        <v>197</v>
      </c>
      <c r="E42" s="164" t="s">
        <v>7</v>
      </c>
      <c r="F42" s="176"/>
      <c r="G42" s="191">
        <v>44900</v>
      </c>
      <c r="H42" s="192">
        <v>39900</v>
      </c>
      <c r="I42" s="192">
        <v>39900</v>
      </c>
      <c r="J42" s="283" t="s">
        <v>723</v>
      </c>
      <c r="K42" s="167">
        <v>1</v>
      </c>
      <c r="L42" s="274"/>
      <c r="M42" s="213">
        <f>L42*H42</f>
        <v>0</v>
      </c>
      <c r="N42" s="213">
        <f>L42*I42</f>
        <v>0</v>
      </c>
      <c r="O42" s="214">
        <f>(G42-H42)/H42</f>
        <v>0.12531328320802004</v>
      </c>
      <c r="P42" s="214">
        <f>(G42-H42)/G42</f>
        <v>0.111358574610245</v>
      </c>
      <c r="Q42" s="214">
        <f>(G42-I42)/I42</f>
        <v>0.12531328320802004</v>
      </c>
      <c r="R42" s="214">
        <f>(G42-I42)/G42</f>
        <v>0.111358574610245</v>
      </c>
      <c r="S42" s="83"/>
    </row>
    <row r="43" spans="1:19" ht="87.75" customHeight="1" x14ac:dyDescent="0.15">
      <c r="A43" s="169" t="s">
        <v>54</v>
      </c>
      <c r="B43" s="170" t="s">
        <v>153</v>
      </c>
      <c r="C43" s="163"/>
      <c r="D43" s="183" t="s">
        <v>53</v>
      </c>
      <c r="E43" s="164" t="s">
        <v>5</v>
      </c>
      <c r="F43" s="176"/>
      <c r="G43" s="191">
        <v>89000</v>
      </c>
      <c r="H43" s="192">
        <v>79000</v>
      </c>
      <c r="I43" s="192">
        <v>79000</v>
      </c>
      <c r="J43" s="166" t="s">
        <v>11</v>
      </c>
      <c r="K43" s="167">
        <v>1</v>
      </c>
      <c r="L43" s="274"/>
      <c r="M43" s="213">
        <f>L43*H43</f>
        <v>0</v>
      </c>
      <c r="N43" s="213">
        <f>L43*I43</f>
        <v>0</v>
      </c>
      <c r="O43" s="214">
        <f>(G43-H43)/H43</f>
        <v>0.12658227848101267</v>
      </c>
      <c r="P43" s="214">
        <f>(G43-H43)/G43</f>
        <v>0.11235955056179775</v>
      </c>
      <c r="Q43" s="214">
        <f>(G43-I43)/I43</f>
        <v>0.12658227848101267</v>
      </c>
      <c r="R43" s="214">
        <f>(G43-I43)/G43</f>
        <v>0.11235955056179775</v>
      </c>
      <c r="S43" s="83"/>
    </row>
    <row r="44" spans="1:19" s="84" customFormat="1" ht="24.95" customHeight="1" x14ac:dyDescent="0.2">
      <c r="A44" s="293" t="s">
        <v>31</v>
      </c>
      <c r="B44" s="293"/>
      <c r="C44" s="293"/>
      <c r="D44" s="293"/>
      <c r="E44" s="293"/>
      <c r="F44" s="293"/>
      <c r="G44" s="293"/>
      <c r="H44" s="293"/>
      <c r="I44" s="293"/>
      <c r="J44" s="293"/>
      <c r="K44" s="220"/>
      <c r="L44" s="272"/>
      <c r="M44" s="216"/>
      <c r="N44" s="216"/>
      <c r="O44" s="216"/>
      <c r="P44" s="216"/>
      <c r="Q44" s="216"/>
      <c r="R44" s="216"/>
      <c r="S44" s="82"/>
    </row>
    <row r="45" spans="1:19" s="84" customFormat="1" ht="87.75" customHeight="1" x14ac:dyDescent="0.2">
      <c r="A45" s="169" t="s">
        <v>120</v>
      </c>
      <c r="B45" s="162" t="s">
        <v>155</v>
      </c>
      <c r="C45" s="163"/>
      <c r="D45" s="183" t="s">
        <v>63</v>
      </c>
      <c r="E45" s="164" t="s">
        <v>3</v>
      </c>
      <c r="F45" s="165"/>
      <c r="G45" s="194">
        <v>6990</v>
      </c>
      <c r="H45" s="191">
        <v>5600</v>
      </c>
      <c r="I45" s="191">
        <v>4900</v>
      </c>
      <c r="J45" s="166" t="s">
        <v>11</v>
      </c>
      <c r="K45" s="167">
        <v>2</v>
      </c>
      <c r="L45" s="274"/>
      <c r="M45" s="213">
        <f t="shared" ref="M45:M58" si="42">L45*H45</f>
        <v>0</v>
      </c>
      <c r="N45" s="213">
        <f t="shared" ref="N45:N58" si="43">L45*I45</f>
        <v>0</v>
      </c>
      <c r="O45" s="214">
        <f t="shared" ref="O45:O58" si="44">(G45-H45)/H45</f>
        <v>0.24821428571428572</v>
      </c>
      <c r="P45" s="214">
        <f t="shared" ref="P45:P58" si="45">(G45-H45)/G45</f>
        <v>0.19885550786838341</v>
      </c>
      <c r="Q45" s="214">
        <f t="shared" ref="Q45:Q58" si="46">(G45-I45)/I45</f>
        <v>0.42653061224489797</v>
      </c>
      <c r="R45" s="214">
        <f t="shared" ref="R45:R58" si="47">(G45-I45)/G45</f>
        <v>0.29899856938483549</v>
      </c>
      <c r="S45" s="83"/>
    </row>
    <row r="46" spans="1:19" s="84" customFormat="1" ht="87.75" customHeight="1" x14ac:dyDescent="0.2">
      <c r="A46" s="169" t="s">
        <v>64</v>
      </c>
      <c r="B46" s="162" t="s">
        <v>156</v>
      </c>
      <c r="C46" s="163"/>
      <c r="D46" s="183" t="s">
        <v>63</v>
      </c>
      <c r="E46" s="164" t="s">
        <v>5</v>
      </c>
      <c r="F46" s="165"/>
      <c r="G46" s="194">
        <v>6990</v>
      </c>
      <c r="H46" s="191">
        <v>5600</v>
      </c>
      <c r="I46" s="191">
        <v>4900</v>
      </c>
      <c r="J46" s="166" t="s">
        <v>11</v>
      </c>
      <c r="K46" s="167">
        <v>2</v>
      </c>
      <c r="L46" s="274"/>
      <c r="M46" s="213">
        <f t="shared" si="42"/>
        <v>0</v>
      </c>
      <c r="N46" s="213">
        <f t="shared" si="43"/>
        <v>0</v>
      </c>
      <c r="O46" s="214">
        <f t="shared" si="44"/>
        <v>0.24821428571428572</v>
      </c>
      <c r="P46" s="214">
        <f t="shared" si="45"/>
        <v>0.19885550786838341</v>
      </c>
      <c r="Q46" s="214">
        <f t="shared" si="46"/>
        <v>0.42653061224489797</v>
      </c>
      <c r="R46" s="214">
        <f t="shared" si="47"/>
        <v>0.29899856938483549</v>
      </c>
      <c r="S46" s="83"/>
    </row>
    <row r="47" spans="1:19" s="84" customFormat="1" ht="87.75" customHeight="1" x14ac:dyDescent="0.2">
      <c r="A47" s="169" t="s">
        <v>66</v>
      </c>
      <c r="B47" s="162" t="s">
        <v>157</v>
      </c>
      <c r="C47" s="179" t="s">
        <v>235</v>
      </c>
      <c r="D47" s="183" t="s">
        <v>63</v>
      </c>
      <c r="E47" s="164" t="s">
        <v>65</v>
      </c>
      <c r="F47" s="165"/>
      <c r="G47" s="194">
        <v>6990</v>
      </c>
      <c r="H47" s="191">
        <v>5600</v>
      </c>
      <c r="I47" s="191">
        <v>4900</v>
      </c>
      <c r="J47" s="166" t="s">
        <v>11</v>
      </c>
      <c r="K47" s="167">
        <v>2</v>
      </c>
      <c r="L47" s="274"/>
      <c r="M47" s="213">
        <f t="shared" si="42"/>
        <v>0</v>
      </c>
      <c r="N47" s="213">
        <f t="shared" si="43"/>
        <v>0</v>
      </c>
      <c r="O47" s="214">
        <f t="shared" si="44"/>
        <v>0.24821428571428572</v>
      </c>
      <c r="P47" s="214">
        <f t="shared" si="45"/>
        <v>0.19885550786838341</v>
      </c>
      <c r="Q47" s="214">
        <f t="shared" si="46"/>
        <v>0.42653061224489797</v>
      </c>
      <c r="R47" s="214">
        <f t="shared" si="47"/>
        <v>0.29899856938483549</v>
      </c>
      <c r="S47" s="83"/>
    </row>
    <row r="48" spans="1:19" s="84" customFormat="1" ht="87.75" customHeight="1" x14ac:dyDescent="0.2">
      <c r="A48" s="169" t="s">
        <v>24</v>
      </c>
      <c r="B48" s="170" t="s">
        <v>158</v>
      </c>
      <c r="C48" s="171"/>
      <c r="D48" s="183" t="s">
        <v>9</v>
      </c>
      <c r="E48" s="164" t="s">
        <v>22</v>
      </c>
      <c r="F48" s="165"/>
      <c r="G48" s="194">
        <v>6990</v>
      </c>
      <c r="H48" s="191">
        <v>5600</v>
      </c>
      <c r="I48" s="191">
        <v>4900</v>
      </c>
      <c r="J48" s="173" t="s">
        <v>13</v>
      </c>
      <c r="K48" s="167">
        <v>2</v>
      </c>
      <c r="L48" s="274"/>
      <c r="M48" s="213">
        <f t="shared" si="42"/>
        <v>0</v>
      </c>
      <c r="N48" s="213">
        <f t="shared" si="43"/>
        <v>0</v>
      </c>
      <c r="O48" s="214">
        <f t="shared" si="44"/>
        <v>0.24821428571428572</v>
      </c>
      <c r="P48" s="214">
        <f t="shared" si="45"/>
        <v>0.19885550786838341</v>
      </c>
      <c r="Q48" s="214">
        <f t="shared" si="46"/>
        <v>0.42653061224489797</v>
      </c>
      <c r="R48" s="214">
        <f t="shared" si="47"/>
        <v>0.29899856938483549</v>
      </c>
      <c r="S48" s="82"/>
    </row>
    <row r="49" spans="1:19" s="84" customFormat="1" ht="87.75" customHeight="1" x14ac:dyDescent="0.2">
      <c r="A49" s="169" t="s">
        <v>25</v>
      </c>
      <c r="B49" s="170" t="s">
        <v>159</v>
      </c>
      <c r="C49" s="171"/>
      <c r="D49" s="183" t="s">
        <v>9</v>
      </c>
      <c r="E49" s="164" t="s">
        <v>21</v>
      </c>
      <c r="F49" s="165"/>
      <c r="G49" s="194">
        <v>6990</v>
      </c>
      <c r="H49" s="191">
        <v>5600</v>
      </c>
      <c r="I49" s="191">
        <v>4900</v>
      </c>
      <c r="J49" s="166" t="s">
        <v>11</v>
      </c>
      <c r="K49" s="167">
        <v>2</v>
      </c>
      <c r="L49" s="274"/>
      <c r="M49" s="213">
        <f t="shared" si="42"/>
        <v>0</v>
      </c>
      <c r="N49" s="213">
        <f t="shared" si="43"/>
        <v>0</v>
      </c>
      <c r="O49" s="214">
        <f t="shared" si="44"/>
        <v>0.24821428571428572</v>
      </c>
      <c r="P49" s="214">
        <f t="shared" si="45"/>
        <v>0.19885550786838341</v>
      </c>
      <c r="Q49" s="214">
        <f t="shared" si="46"/>
        <v>0.42653061224489797</v>
      </c>
      <c r="R49" s="214">
        <f t="shared" si="47"/>
        <v>0.29899856938483549</v>
      </c>
      <c r="S49" s="82"/>
    </row>
    <row r="50" spans="1:19" s="84" customFormat="1" ht="87.75" customHeight="1" x14ac:dyDescent="0.2">
      <c r="A50" s="169" t="s">
        <v>26</v>
      </c>
      <c r="B50" s="170" t="s">
        <v>160</v>
      </c>
      <c r="C50" s="179" t="s">
        <v>235</v>
      </c>
      <c r="D50" s="183" t="s">
        <v>9</v>
      </c>
      <c r="E50" s="164" t="s">
        <v>23</v>
      </c>
      <c r="F50" s="165"/>
      <c r="G50" s="194">
        <v>6990</v>
      </c>
      <c r="H50" s="191">
        <v>5600</v>
      </c>
      <c r="I50" s="191">
        <v>4900</v>
      </c>
      <c r="J50" s="166" t="s">
        <v>11</v>
      </c>
      <c r="K50" s="167">
        <v>2</v>
      </c>
      <c r="L50" s="274"/>
      <c r="M50" s="213">
        <f t="shared" si="42"/>
        <v>0</v>
      </c>
      <c r="N50" s="213">
        <f t="shared" si="43"/>
        <v>0</v>
      </c>
      <c r="O50" s="214">
        <f t="shared" si="44"/>
        <v>0.24821428571428572</v>
      </c>
      <c r="P50" s="214">
        <f t="shared" si="45"/>
        <v>0.19885550786838341</v>
      </c>
      <c r="Q50" s="214">
        <f t="shared" si="46"/>
        <v>0.42653061224489797</v>
      </c>
      <c r="R50" s="214">
        <f t="shared" si="47"/>
        <v>0.29899856938483549</v>
      </c>
      <c r="S50" s="83"/>
    </row>
    <row r="51" spans="1:19" s="84" customFormat="1" ht="87.75" customHeight="1" x14ac:dyDescent="0.2">
      <c r="A51" s="169" t="s">
        <v>15</v>
      </c>
      <c r="B51" s="170" t="s">
        <v>161</v>
      </c>
      <c r="C51" s="175"/>
      <c r="D51" s="183" t="s">
        <v>88</v>
      </c>
      <c r="E51" s="164" t="s">
        <v>2</v>
      </c>
      <c r="F51" s="165"/>
      <c r="G51" s="194">
        <v>6990</v>
      </c>
      <c r="H51" s="191">
        <v>5600</v>
      </c>
      <c r="I51" s="191">
        <v>4900</v>
      </c>
      <c r="J51" s="283" t="s">
        <v>723</v>
      </c>
      <c r="K51" s="167">
        <v>2</v>
      </c>
      <c r="L51" s="274"/>
      <c r="M51" s="213">
        <f t="shared" si="42"/>
        <v>0</v>
      </c>
      <c r="N51" s="213">
        <f t="shared" si="43"/>
        <v>0</v>
      </c>
      <c r="O51" s="214">
        <f t="shared" si="44"/>
        <v>0.24821428571428572</v>
      </c>
      <c r="P51" s="214">
        <f t="shared" si="45"/>
        <v>0.19885550786838341</v>
      </c>
      <c r="Q51" s="214">
        <f t="shared" si="46"/>
        <v>0.42653061224489797</v>
      </c>
      <c r="R51" s="214">
        <f t="shared" si="47"/>
        <v>0.29899856938483549</v>
      </c>
      <c r="S51" s="83"/>
    </row>
    <row r="52" spans="1:19" s="84" customFormat="1" ht="87.75" customHeight="1" x14ac:dyDescent="0.2">
      <c r="A52" s="169" t="s">
        <v>16</v>
      </c>
      <c r="B52" s="170" t="s">
        <v>162</v>
      </c>
      <c r="C52" s="171"/>
      <c r="D52" s="183" t="s">
        <v>88</v>
      </c>
      <c r="E52" s="164" t="s">
        <v>3</v>
      </c>
      <c r="F52" s="165"/>
      <c r="G52" s="194">
        <v>6990</v>
      </c>
      <c r="H52" s="191">
        <v>5600</v>
      </c>
      <c r="I52" s="191">
        <v>4900</v>
      </c>
      <c r="J52" s="283" t="s">
        <v>723</v>
      </c>
      <c r="K52" s="167">
        <v>2</v>
      </c>
      <c r="L52" s="274"/>
      <c r="M52" s="213">
        <f t="shared" si="42"/>
        <v>0</v>
      </c>
      <c r="N52" s="213">
        <f t="shared" si="43"/>
        <v>0</v>
      </c>
      <c r="O52" s="214">
        <f t="shared" si="44"/>
        <v>0.24821428571428572</v>
      </c>
      <c r="P52" s="214">
        <f t="shared" si="45"/>
        <v>0.19885550786838341</v>
      </c>
      <c r="Q52" s="214">
        <f t="shared" si="46"/>
        <v>0.42653061224489797</v>
      </c>
      <c r="R52" s="214">
        <f t="shared" si="47"/>
        <v>0.29899856938483549</v>
      </c>
      <c r="S52" s="83"/>
    </row>
    <row r="53" spans="1:19" s="84" customFormat="1" ht="87.75" customHeight="1" x14ac:dyDescent="0.2">
      <c r="A53" s="169" t="s">
        <v>17</v>
      </c>
      <c r="B53" s="170" t="s">
        <v>163</v>
      </c>
      <c r="C53" s="179" t="s">
        <v>235</v>
      </c>
      <c r="D53" s="183" t="s">
        <v>88</v>
      </c>
      <c r="E53" s="164" t="s">
        <v>5</v>
      </c>
      <c r="F53" s="165"/>
      <c r="G53" s="194">
        <v>6990</v>
      </c>
      <c r="H53" s="191">
        <v>5600</v>
      </c>
      <c r="I53" s="191">
        <v>4900</v>
      </c>
      <c r="J53" s="283" t="s">
        <v>723</v>
      </c>
      <c r="K53" s="167">
        <v>2</v>
      </c>
      <c r="L53" s="274"/>
      <c r="M53" s="213">
        <f t="shared" si="42"/>
        <v>0</v>
      </c>
      <c r="N53" s="213">
        <f t="shared" si="43"/>
        <v>0</v>
      </c>
      <c r="O53" s="214">
        <f t="shared" si="44"/>
        <v>0.24821428571428572</v>
      </c>
      <c r="P53" s="214">
        <f t="shared" si="45"/>
        <v>0.19885550786838341</v>
      </c>
      <c r="Q53" s="214">
        <f t="shared" si="46"/>
        <v>0.42653061224489797</v>
      </c>
      <c r="R53" s="214">
        <f t="shared" si="47"/>
        <v>0.29899856938483549</v>
      </c>
      <c r="S53" s="82"/>
    </row>
    <row r="54" spans="1:19" s="84" customFormat="1" ht="87.75" customHeight="1" x14ac:dyDescent="0.2">
      <c r="A54" s="169" t="s">
        <v>188</v>
      </c>
      <c r="B54" s="172" t="s">
        <v>190</v>
      </c>
      <c r="C54" s="25"/>
      <c r="D54" s="183" t="s">
        <v>191</v>
      </c>
      <c r="E54" s="164" t="s">
        <v>189</v>
      </c>
      <c r="F54" s="165"/>
      <c r="G54" s="194">
        <v>6990</v>
      </c>
      <c r="H54" s="191">
        <v>5600</v>
      </c>
      <c r="I54" s="191">
        <v>4900</v>
      </c>
      <c r="J54" s="283" t="s">
        <v>723</v>
      </c>
      <c r="K54" s="167">
        <v>2</v>
      </c>
      <c r="L54" s="274"/>
      <c r="M54" s="213">
        <f t="shared" si="42"/>
        <v>0</v>
      </c>
      <c r="N54" s="213">
        <f t="shared" si="43"/>
        <v>0</v>
      </c>
      <c r="O54" s="214">
        <f t="shared" si="44"/>
        <v>0.24821428571428572</v>
      </c>
      <c r="P54" s="214">
        <f t="shared" si="45"/>
        <v>0.19885550786838341</v>
      </c>
      <c r="Q54" s="214">
        <f t="shared" si="46"/>
        <v>0.42653061224489797</v>
      </c>
      <c r="R54" s="214">
        <f t="shared" si="47"/>
        <v>0.29899856938483549</v>
      </c>
      <c r="S54" s="82"/>
    </row>
    <row r="55" spans="1:19" s="84" customFormat="1" ht="87.75" customHeight="1" x14ac:dyDescent="0.2">
      <c r="A55" s="169" t="s">
        <v>707</v>
      </c>
      <c r="B55" s="170"/>
      <c r="C55" s="25" t="s">
        <v>286</v>
      </c>
      <c r="D55" s="183" t="s">
        <v>708</v>
      </c>
      <c r="E55" s="164" t="s">
        <v>5</v>
      </c>
      <c r="F55" s="165"/>
      <c r="G55" s="194">
        <v>5990</v>
      </c>
      <c r="H55" s="191">
        <v>4800</v>
      </c>
      <c r="I55" s="191">
        <v>4200</v>
      </c>
      <c r="J55" s="283" t="s">
        <v>723</v>
      </c>
      <c r="K55" s="167">
        <v>2</v>
      </c>
      <c r="L55" s="274"/>
      <c r="M55" s="213">
        <f t="shared" ref="M55" si="48">L55*H55</f>
        <v>0</v>
      </c>
      <c r="N55" s="213">
        <f t="shared" ref="N55" si="49">L55*I55</f>
        <v>0</v>
      </c>
      <c r="O55" s="214">
        <f t="shared" ref="O55" si="50">(G55-H55)/H55</f>
        <v>0.24791666666666667</v>
      </c>
      <c r="P55" s="214">
        <f t="shared" ref="P55" si="51">(G55-H55)/G55</f>
        <v>0.19866444073455761</v>
      </c>
      <c r="Q55" s="214">
        <f t="shared" ref="Q55" si="52">(G55-I55)/I55</f>
        <v>0.42619047619047618</v>
      </c>
      <c r="R55" s="214">
        <f t="shared" ref="R55" si="53">(G55-I55)/G55</f>
        <v>0.29883138564273792</v>
      </c>
      <c r="S55" s="83"/>
    </row>
    <row r="56" spans="1:19" s="84" customFormat="1" ht="87.75" customHeight="1" x14ac:dyDescent="0.2">
      <c r="A56" s="169" t="s">
        <v>102</v>
      </c>
      <c r="B56" s="170" t="s">
        <v>164</v>
      </c>
      <c r="C56" s="163"/>
      <c r="D56" s="183" t="s">
        <v>101</v>
      </c>
      <c r="E56" s="164" t="s">
        <v>2</v>
      </c>
      <c r="F56" s="165"/>
      <c r="G56" s="194">
        <v>5990</v>
      </c>
      <c r="H56" s="191">
        <v>4800</v>
      </c>
      <c r="I56" s="191">
        <v>4200</v>
      </c>
      <c r="J56" s="283" t="s">
        <v>723</v>
      </c>
      <c r="K56" s="167">
        <v>2</v>
      </c>
      <c r="L56" s="274"/>
      <c r="M56" s="213">
        <f t="shared" si="42"/>
        <v>0</v>
      </c>
      <c r="N56" s="213">
        <f t="shared" si="43"/>
        <v>0</v>
      </c>
      <c r="O56" s="214">
        <f t="shared" si="44"/>
        <v>0.24791666666666667</v>
      </c>
      <c r="P56" s="214">
        <f t="shared" si="45"/>
        <v>0.19866444073455761</v>
      </c>
      <c r="Q56" s="214">
        <f t="shared" si="46"/>
        <v>0.42619047619047618</v>
      </c>
      <c r="R56" s="214">
        <f t="shared" si="47"/>
        <v>0.29883138564273792</v>
      </c>
      <c r="S56" s="83"/>
    </row>
    <row r="57" spans="1:19" s="84" customFormat="1" ht="87.75" customHeight="1" x14ac:dyDescent="0.2">
      <c r="A57" s="169" t="s">
        <v>103</v>
      </c>
      <c r="B57" s="170" t="s">
        <v>165</v>
      </c>
      <c r="C57" s="163"/>
      <c r="D57" s="183" t="s">
        <v>101</v>
      </c>
      <c r="E57" s="164" t="s">
        <v>110</v>
      </c>
      <c r="F57" s="165"/>
      <c r="G57" s="194">
        <v>5990</v>
      </c>
      <c r="H57" s="191">
        <v>4800</v>
      </c>
      <c r="I57" s="191">
        <v>4200</v>
      </c>
      <c r="J57" s="218" t="s">
        <v>701</v>
      </c>
      <c r="K57" s="167">
        <v>2</v>
      </c>
      <c r="L57" s="274"/>
      <c r="M57" s="213">
        <f t="shared" si="42"/>
        <v>0</v>
      </c>
      <c r="N57" s="213">
        <f t="shared" si="43"/>
        <v>0</v>
      </c>
      <c r="O57" s="214">
        <f t="shared" si="44"/>
        <v>0.24791666666666667</v>
      </c>
      <c r="P57" s="214">
        <f t="shared" si="45"/>
        <v>0.19866444073455761</v>
      </c>
      <c r="Q57" s="214">
        <f t="shared" si="46"/>
        <v>0.42619047619047618</v>
      </c>
      <c r="R57" s="214">
        <f t="shared" si="47"/>
        <v>0.29883138564273792</v>
      </c>
      <c r="S57" s="83"/>
    </row>
    <row r="58" spans="1:19" s="84" customFormat="1" ht="87.75" customHeight="1" x14ac:dyDescent="0.2">
      <c r="A58" s="169" t="s">
        <v>104</v>
      </c>
      <c r="B58" s="170" t="s">
        <v>166</v>
      </c>
      <c r="C58" s="163"/>
      <c r="D58" s="183" t="s">
        <v>101</v>
      </c>
      <c r="E58" s="164" t="s">
        <v>4</v>
      </c>
      <c r="F58" s="165"/>
      <c r="G58" s="194">
        <v>5990</v>
      </c>
      <c r="H58" s="191">
        <v>4800</v>
      </c>
      <c r="I58" s="191">
        <v>4200</v>
      </c>
      <c r="J58" s="218" t="s">
        <v>701</v>
      </c>
      <c r="K58" s="167">
        <v>2</v>
      </c>
      <c r="L58" s="274"/>
      <c r="M58" s="213">
        <f t="shared" si="42"/>
        <v>0</v>
      </c>
      <c r="N58" s="213">
        <f t="shared" si="43"/>
        <v>0</v>
      </c>
      <c r="O58" s="214">
        <f t="shared" si="44"/>
        <v>0.24791666666666667</v>
      </c>
      <c r="P58" s="214">
        <f t="shared" si="45"/>
        <v>0.19866444073455761</v>
      </c>
      <c r="Q58" s="214">
        <f t="shared" si="46"/>
        <v>0.42619047619047618</v>
      </c>
      <c r="R58" s="214">
        <f t="shared" si="47"/>
        <v>0.29883138564273792</v>
      </c>
      <c r="S58" s="83"/>
    </row>
    <row r="59" spans="1:19" s="84" customFormat="1" ht="24.95" customHeight="1" x14ac:dyDescent="0.2">
      <c r="A59" s="293" t="s">
        <v>131</v>
      </c>
      <c r="B59" s="293"/>
      <c r="C59" s="293"/>
      <c r="D59" s="293"/>
      <c r="E59" s="293"/>
      <c r="F59" s="293"/>
      <c r="G59" s="293"/>
      <c r="H59" s="293"/>
      <c r="I59" s="293"/>
      <c r="J59" s="293"/>
      <c r="K59" s="220"/>
      <c r="L59" s="272"/>
      <c r="M59" s="216"/>
      <c r="N59" s="216"/>
      <c r="O59" s="216"/>
      <c r="P59" s="216"/>
      <c r="Q59" s="216"/>
      <c r="R59" s="216"/>
      <c r="S59" s="82"/>
    </row>
    <row r="60" spans="1:19" s="84" customFormat="1" ht="87.75" customHeight="1" x14ac:dyDescent="0.2">
      <c r="A60" s="169" t="s">
        <v>95</v>
      </c>
      <c r="B60" s="162" t="s">
        <v>167</v>
      </c>
      <c r="C60" s="179" t="s">
        <v>235</v>
      </c>
      <c r="D60" s="183" t="s">
        <v>94</v>
      </c>
      <c r="E60" s="164" t="s">
        <v>34</v>
      </c>
      <c r="F60" s="165"/>
      <c r="G60" s="194">
        <v>3490</v>
      </c>
      <c r="H60" s="191">
        <v>2800</v>
      </c>
      <c r="I60" s="191">
        <v>2400</v>
      </c>
      <c r="J60" s="283" t="s">
        <v>723</v>
      </c>
      <c r="K60" s="167">
        <v>2</v>
      </c>
      <c r="L60" s="274"/>
      <c r="M60" s="213">
        <f>L60*H60</f>
        <v>0</v>
      </c>
      <c r="N60" s="213">
        <f>L60*I60</f>
        <v>0</v>
      </c>
      <c r="O60" s="214">
        <f>(G60-H60)/H60</f>
        <v>0.24642857142857144</v>
      </c>
      <c r="P60" s="214">
        <f>(G60-H60)/G60</f>
        <v>0.19770773638968481</v>
      </c>
      <c r="Q60" s="214">
        <f>(G60-I60)/I60</f>
        <v>0.45416666666666666</v>
      </c>
      <c r="R60" s="214">
        <f>(G60-I60)/G60</f>
        <v>0.31232091690544411</v>
      </c>
      <c r="S60" s="82"/>
    </row>
    <row r="61" spans="1:19" s="84" customFormat="1" ht="87.75" customHeight="1" x14ac:dyDescent="0.2">
      <c r="A61" s="169" t="s">
        <v>96</v>
      </c>
      <c r="B61" s="162" t="s">
        <v>168</v>
      </c>
      <c r="C61" s="163"/>
      <c r="D61" s="183" t="s">
        <v>94</v>
      </c>
      <c r="E61" s="164" t="s">
        <v>97</v>
      </c>
      <c r="F61" s="165"/>
      <c r="G61" s="194">
        <v>3490</v>
      </c>
      <c r="H61" s="191">
        <v>2800</v>
      </c>
      <c r="I61" s="191">
        <v>2400</v>
      </c>
      <c r="J61" s="283" t="s">
        <v>723</v>
      </c>
      <c r="K61" s="167">
        <v>2</v>
      </c>
      <c r="L61" s="274"/>
      <c r="M61" s="213">
        <f>L61*H61</f>
        <v>0</v>
      </c>
      <c r="N61" s="213">
        <f>L61*I61</f>
        <v>0</v>
      </c>
      <c r="O61" s="214">
        <f>(G61-H61)/H61</f>
        <v>0.24642857142857144</v>
      </c>
      <c r="P61" s="214">
        <f>(G61-H61)/G61</f>
        <v>0.19770773638968481</v>
      </c>
      <c r="Q61" s="214">
        <f>(G61-I61)/I61</f>
        <v>0.45416666666666666</v>
      </c>
      <c r="R61" s="214">
        <f>(G61-I61)/G61</f>
        <v>0.31232091690544411</v>
      </c>
      <c r="S61" s="83"/>
    </row>
    <row r="62" spans="1:19" s="84" customFormat="1" ht="24.95" customHeight="1" x14ac:dyDescent="0.2">
      <c r="A62" s="293" t="s">
        <v>18</v>
      </c>
      <c r="B62" s="293"/>
      <c r="C62" s="293"/>
      <c r="D62" s="293"/>
      <c r="E62" s="293"/>
      <c r="F62" s="293"/>
      <c r="G62" s="293"/>
      <c r="H62" s="293"/>
      <c r="I62" s="293"/>
      <c r="J62" s="293"/>
      <c r="K62" s="220"/>
      <c r="L62" s="272"/>
      <c r="M62" s="216"/>
      <c r="N62" s="216"/>
      <c r="O62" s="216"/>
      <c r="P62" s="216"/>
      <c r="Q62" s="216"/>
      <c r="R62" s="216"/>
      <c r="S62" s="83"/>
    </row>
    <row r="63" spans="1:19" s="84" customFormat="1" ht="87.75" customHeight="1" x14ac:dyDescent="0.2">
      <c r="A63" s="169" t="s">
        <v>551</v>
      </c>
      <c r="B63" s="170" t="s">
        <v>675</v>
      </c>
      <c r="C63" s="25" t="s">
        <v>286</v>
      </c>
      <c r="D63" s="183" t="s">
        <v>550</v>
      </c>
      <c r="E63" s="164" t="s">
        <v>12</v>
      </c>
      <c r="F63" s="165"/>
      <c r="G63" s="191">
        <v>15990</v>
      </c>
      <c r="H63" s="194">
        <v>12800</v>
      </c>
      <c r="I63" s="194">
        <v>11200</v>
      </c>
      <c r="J63" s="166" t="s">
        <v>11</v>
      </c>
      <c r="K63" s="167">
        <v>2</v>
      </c>
      <c r="L63" s="274"/>
      <c r="M63" s="213">
        <f t="shared" ref="M63" si="54">L63*H63</f>
        <v>0</v>
      </c>
      <c r="N63" s="213">
        <f t="shared" ref="N63" si="55">L63*I63</f>
        <v>0</v>
      </c>
      <c r="O63" s="214">
        <f t="shared" ref="O63" si="56">(G63-H63)/H63</f>
        <v>0.24921874999999999</v>
      </c>
      <c r="P63" s="214">
        <f t="shared" ref="P63" si="57">(G63-H63)/G63</f>
        <v>0.19949968730456535</v>
      </c>
      <c r="Q63" s="214">
        <f t="shared" ref="Q63" si="58">(G63-I63)/I63</f>
        <v>0.42767857142857141</v>
      </c>
      <c r="R63" s="214">
        <f t="shared" ref="R63" si="59">(G63-I63)/G63</f>
        <v>0.29956222639149466</v>
      </c>
      <c r="S63" s="82"/>
    </row>
    <row r="64" spans="1:19" s="84" customFormat="1" ht="87.75" customHeight="1" x14ac:dyDescent="0.2">
      <c r="A64" s="169" t="s">
        <v>122</v>
      </c>
      <c r="B64" s="170" t="s">
        <v>170</v>
      </c>
      <c r="C64" s="163"/>
      <c r="D64" s="183" t="s">
        <v>121</v>
      </c>
      <c r="E64" s="164" t="s">
        <v>32</v>
      </c>
      <c r="F64" s="165"/>
      <c r="G64" s="191">
        <v>13990</v>
      </c>
      <c r="H64" s="194">
        <v>11200</v>
      </c>
      <c r="I64" s="194">
        <v>9800</v>
      </c>
      <c r="J64" s="166" t="s">
        <v>11</v>
      </c>
      <c r="K64" s="167">
        <v>2</v>
      </c>
      <c r="L64" s="274"/>
      <c r="M64" s="213">
        <f t="shared" ref="M64:M72" si="60">L64*H64</f>
        <v>0</v>
      </c>
      <c r="N64" s="213">
        <f t="shared" ref="N64:N72" si="61">L64*I64</f>
        <v>0</v>
      </c>
      <c r="O64" s="214">
        <f t="shared" ref="O64:O72" si="62">(G64-H64)/H64</f>
        <v>0.24910714285714286</v>
      </c>
      <c r="P64" s="214">
        <f t="shared" ref="P64:P72" si="63">(G64-H64)/G64</f>
        <v>0.19942816297355254</v>
      </c>
      <c r="Q64" s="214">
        <f t="shared" ref="Q64:Q72" si="64">(G64-I64)/I64</f>
        <v>0.42755102040816328</v>
      </c>
      <c r="R64" s="214">
        <f t="shared" ref="R64:R72" si="65">(G64-I64)/G64</f>
        <v>0.29949964260185846</v>
      </c>
      <c r="S64" s="82"/>
    </row>
    <row r="65" spans="1:20" s="84" customFormat="1" ht="87.75" customHeight="1" x14ac:dyDescent="0.2">
      <c r="A65" s="169" t="s">
        <v>194</v>
      </c>
      <c r="B65" s="170" t="s">
        <v>193</v>
      </c>
      <c r="C65" s="25"/>
      <c r="D65" s="183" t="s">
        <v>121</v>
      </c>
      <c r="E65" s="164" t="s">
        <v>113</v>
      </c>
      <c r="F65" s="165"/>
      <c r="G65" s="191">
        <v>13990</v>
      </c>
      <c r="H65" s="194">
        <v>11200</v>
      </c>
      <c r="I65" s="194">
        <v>9800</v>
      </c>
      <c r="J65" s="166" t="s">
        <v>11</v>
      </c>
      <c r="K65" s="167">
        <v>2</v>
      </c>
      <c r="L65" s="274"/>
      <c r="M65" s="213">
        <f t="shared" si="60"/>
        <v>0</v>
      </c>
      <c r="N65" s="213">
        <f t="shared" si="61"/>
        <v>0</v>
      </c>
      <c r="O65" s="214">
        <f t="shared" si="62"/>
        <v>0.24910714285714286</v>
      </c>
      <c r="P65" s="214">
        <f t="shared" si="63"/>
        <v>0.19942816297355254</v>
      </c>
      <c r="Q65" s="214">
        <f t="shared" si="64"/>
        <v>0.42755102040816328</v>
      </c>
      <c r="R65" s="214">
        <f t="shared" si="65"/>
        <v>0.29949964260185846</v>
      </c>
      <c r="S65" s="82"/>
    </row>
    <row r="66" spans="1:20" s="84" customFormat="1" ht="87.75" customHeight="1" x14ac:dyDescent="0.2">
      <c r="A66" s="169" t="s">
        <v>123</v>
      </c>
      <c r="B66" s="170" t="s">
        <v>169</v>
      </c>
      <c r="C66" s="179" t="s">
        <v>235</v>
      </c>
      <c r="D66" s="183" t="s">
        <v>135</v>
      </c>
      <c r="E66" s="164" t="s">
        <v>5</v>
      </c>
      <c r="F66" s="165"/>
      <c r="G66" s="191">
        <v>11990</v>
      </c>
      <c r="H66" s="194">
        <v>9600</v>
      </c>
      <c r="I66" s="194">
        <v>8400</v>
      </c>
      <c r="J66" s="166" t="s">
        <v>11</v>
      </c>
      <c r="K66" s="167">
        <v>2</v>
      </c>
      <c r="L66" s="274"/>
      <c r="M66" s="213">
        <f t="shared" si="60"/>
        <v>0</v>
      </c>
      <c r="N66" s="213">
        <f t="shared" si="61"/>
        <v>0</v>
      </c>
      <c r="O66" s="214">
        <f t="shared" si="62"/>
        <v>0.24895833333333334</v>
      </c>
      <c r="P66" s="214">
        <f t="shared" si="63"/>
        <v>0.19933277731442869</v>
      </c>
      <c r="Q66" s="214">
        <f t="shared" si="64"/>
        <v>0.42738095238095236</v>
      </c>
      <c r="R66" s="214">
        <f t="shared" si="65"/>
        <v>0.29941618015012511</v>
      </c>
      <c r="S66" s="82"/>
    </row>
    <row r="67" spans="1:20" s="84" customFormat="1" ht="87.75" customHeight="1" x14ac:dyDescent="0.2">
      <c r="A67" s="169" t="s">
        <v>196</v>
      </c>
      <c r="B67" s="170" t="s">
        <v>195</v>
      </c>
      <c r="C67" s="25"/>
      <c r="D67" s="183" t="s">
        <v>135</v>
      </c>
      <c r="E67" s="164" t="s">
        <v>32</v>
      </c>
      <c r="F67" s="165"/>
      <c r="G67" s="191">
        <v>11990</v>
      </c>
      <c r="H67" s="194">
        <v>9600</v>
      </c>
      <c r="I67" s="194">
        <v>8400</v>
      </c>
      <c r="J67" s="166" t="s">
        <v>11</v>
      </c>
      <c r="K67" s="167">
        <v>2</v>
      </c>
      <c r="L67" s="274"/>
      <c r="M67" s="213">
        <f t="shared" si="60"/>
        <v>0</v>
      </c>
      <c r="N67" s="213">
        <f t="shared" si="61"/>
        <v>0</v>
      </c>
      <c r="O67" s="214">
        <f t="shared" si="62"/>
        <v>0.24895833333333334</v>
      </c>
      <c r="P67" s="214">
        <f t="shared" si="63"/>
        <v>0.19933277731442869</v>
      </c>
      <c r="Q67" s="214">
        <f t="shared" si="64"/>
        <v>0.42738095238095236</v>
      </c>
      <c r="R67" s="214">
        <f t="shared" si="65"/>
        <v>0.29941618015012511</v>
      </c>
      <c r="S67" s="82"/>
    </row>
    <row r="68" spans="1:20" s="84" customFormat="1" ht="87.75" customHeight="1" x14ac:dyDescent="0.2">
      <c r="A68" s="169" t="s">
        <v>134</v>
      </c>
      <c r="B68" s="170" t="s">
        <v>171</v>
      </c>
      <c r="C68" s="179" t="s">
        <v>235</v>
      </c>
      <c r="D68" s="183" t="s">
        <v>133</v>
      </c>
      <c r="E68" s="164" t="s">
        <v>32</v>
      </c>
      <c r="F68" s="165"/>
      <c r="G68" s="191">
        <v>10990</v>
      </c>
      <c r="H68" s="194">
        <v>8800</v>
      </c>
      <c r="I68" s="194">
        <v>7700</v>
      </c>
      <c r="J68" s="166" t="s">
        <v>11</v>
      </c>
      <c r="K68" s="167">
        <v>2</v>
      </c>
      <c r="L68" s="274"/>
      <c r="M68" s="213">
        <f t="shared" si="60"/>
        <v>0</v>
      </c>
      <c r="N68" s="213">
        <f t="shared" si="61"/>
        <v>0</v>
      </c>
      <c r="O68" s="214">
        <f t="shared" si="62"/>
        <v>0.24886363636363637</v>
      </c>
      <c r="P68" s="214">
        <f t="shared" si="63"/>
        <v>0.19927206551410373</v>
      </c>
      <c r="Q68" s="214">
        <f t="shared" si="64"/>
        <v>0.42727272727272725</v>
      </c>
      <c r="R68" s="214">
        <f t="shared" si="65"/>
        <v>0.29936305732484075</v>
      </c>
      <c r="S68" s="82"/>
    </row>
    <row r="69" spans="1:20" s="84" customFormat="1" ht="87.75" customHeight="1" x14ac:dyDescent="0.2">
      <c r="A69" s="169" t="s">
        <v>20</v>
      </c>
      <c r="B69" s="170" t="s">
        <v>172</v>
      </c>
      <c r="C69" s="179" t="s">
        <v>235</v>
      </c>
      <c r="D69" s="183" t="s">
        <v>19</v>
      </c>
      <c r="E69" s="164" t="s">
        <v>3</v>
      </c>
      <c r="F69" s="165"/>
      <c r="G69" s="191">
        <v>6990</v>
      </c>
      <c r="H69" s="194">
        <v>6000</v>
      </c>
      <c r="I69" s="194">
        <v>6000</v>
      </c>
      <c r="J69" s="166" t="s">
        <v>11</v>
      </c>
      <c r="K69" s="167">
        <v>3</v>
      </c>
      <c r="L69" s="274"/>
      <c r="M69" s="213">
        <f t="shared" si="60"/>
        <v>0</v>
      </c>
      <c r="N69" s="213">
        <f t="shared" si="61"/>
        <v>0</v>
      </c>
      <c r="O69" s="214">
        <f t="shared" si="62"/>
        <v>0.16500000000000001</v>
      </c>
      <c r="P69" s="214">
        <f t="shared" si="63"/>
        <v>0.14163090128755365</v>
      </c>
      <c r="Q69" s="214">
        <f t="shared" si="64"/>
        <v>0.16500000000000001</v>
      </c>
      <c r="R69" s="214">
        <f t="shared" si="65"/>
        <v>0.14163090128755365</v>
      </c>
      <c r="S69" s="83"/>
      <c r="T69" s="228" t="s">
        <v>725</v>
      </c>
    </row>
    <row r="70" spans="1:20" s="84" customFormat="1" ht="87.75" customHeight="1" x14ac:dyDescent="0.2">
      <c r="A70" s="169" t="s">
        <v>44</v>
      </c>
      <c r="B70" s="170" t="s">
        <v>173</v>
      </c>
      <c r="C70" s="171"/>
      <c r="D70" s="183" t="s">
        <v>19</v>
      </c>
      <c r="E70" s="164" t="s">
        <v>86</v>
      </c>
      <c r="F70" s="165"/>
      <c r="G70" s="191">
        <v>6990</v>
      </c>
      <c r="H70" s="194">
        <v>6000</v>
      </c>
      <c r="I70" s="194">
        <v>6000</v>
      </c>
      <c r="J70" s="166" t="s">
        <v>11</v>
      </c>
      <c r="K70" s="167">
        <v>3</v>
      </c>
      <c r="L70" s="274"/>
      <c r="M70" s="213">
        <f t="shared" si="60"/>
        <v>0</v>
      </c>
      <c r="N70" s="213">
        <f t="shared" si="61"/>
        <v>0</v>
      </c>
      <c r="O70" s="214">
        <f t="shared" si="62"/>
        <v>0.16500000000000001</v>
      </c>
      <c r="P70" s="214">
        <f t="shared" si="63"/>
        <v>0.14163090128755365</v>
      </c>
      <c r="Q70" s="214">
        <f t="shared" si="64"/>
        <v>0.16500000000000001</v>
      </c>
      <c r="R70" s="214">
        <f t="shared" si="65"/>
        <v>0.14163090128755365</v>
      </c>
      <c r="S70" s="82"/>
      <c r="T70" s="228" t="s">
        <v>725</v>
      </c>
    </row>
    <row r="71" spans="1:20" s="84" customFormat="1" ht="87.75" customHeight="1" x14ac:dyDescent="0.2">
      <c r="A71" s="169" t="s">
        <v>100</v>
      </c>
      <c r="B71" s="162" t="s">
        <v>174</v>
      </c>
      <c r="C71" s="163"/>
      <c r="D71" s="183" t="s">
        <v>19</v>
      </c>
      <c r="E71" s="164" t="s">
        <v>4</v>
      </c>
      <c r="F71" s="165"/>
      <c r="G71" s="191">
        <v>6990</v>
      </c>
      <c r="H71" s="194">
        <v>6000</v>
      </c>
      <c r="I71" s="194">
        <v>6000</v>
      </c>
      <c r="J71" s="218" t="s">
        <v>724</v>
      </c>
      <c r="K71" s="167">
        <v>3</v>
      </c>
      <c r="L71" s="274"/>
      <c r="M71" s="213">
        <f t="shared" si="60"/>
        <v>0</v>
      </c>
      <c r="N71" s="213">
        <f t="shared" si="61"/>
        <v>0</v>
      </c>
      <c r="O71" s="214">
        <f t="shared" si="62"/>
        <v>0.16500000000000001</v>
      </c>
      <c r="P71" s="214">
        <f t="shared" si="63"/>
        <v>0.14163090128755365</v>
      </c>
      <c r="Q71" s="214">
        <f t="shared" si="64"/>
        <v>0.16500000000000001</v>
      </c>
      <c r="R71" s="214">
        <f t="shared" si="65"/>
        <v>0.14163090128755365</v>
      </c>
      <c r="S71" s="82"/>
      <c r="T71" s="228" t="s">
        <v>725</v>
      </c>
    </row>
    <row r="72" spans="1:20" s="84" customFormat="1" ht="87.75" customHeight="1" x14ac:dyDescent="0.2">
      <c r="A72" s="169" t="s">
        <v>99</v>
      </c>
      <c r="B72" s="162" t="s">
        <v>175</v>
      </c>
      <c r="C72" s="179" t="s">
        <v>235</v>
      </c>
      <c r="D72" s="183" t="s">
        <v>19</v>
      </c>
      <c r="E72" s="164" t="s">
        <v>5</v>
      </c>
      <c r="F72" s="165"/>
      <c r="G72" s="191">
        <v>6990</v>
      </c>
      <c r="H72" s="194">
        <v>6000</v>
      </c>
      <c r="I72" s="194">
        <v>6000</v>
      </c>
      <c r="J72" s="166" t="s">
        <v>11</v>
      </c>
      <c r="K72" s="167">
        <v>3</v>
      </c>
      <c r="L72" s="274"/>
      <c r="M72" s="213">
        <f t="shared" si="60"/>
        <v>0</v>
      </c>
      <c r="N72" s="213">
        <f t="shared" si="61"/>
        <v>0</v>
      </c>
      <c r="O72" s="214">
        <f t="shared" si="62"/>
        <v>0.16500000000000001</v>
      </c>
      <c r="P72" s="214">
        <f t="shared" si="63"/>
        <v>0.14163090128755365</v>
      </c>
      <c r="Q72" s="214">
        <f t="shared" si="64"/>
        <v>0.16500000000000001</v>
      </c>
      <c r="R72" s="214">
        <f t="shared" si="65"/>
        <v>0.14163090128755365</v>
      </c>
      <c r="S72" s="83"/>
      <c r="T72" s="228" t="s">
        <v>725</v>
      </c>
    </row>
    <row r="73" spans="1:20" s="84" customFormat="1" ht="87.75" customHeight="1" x14ac:dyDescent="0.2">
      <c r="A73" s="169" t="s">
        <v>544</v>
      </c>
      <c r="B73" s="162" t="s">
        <v>561</v>
      </c>
      <c r="C73" s="25" t="s">
        <v>286</v>
      </c>
      <c r="D73" s="183" t="s">
        <v>19</v>
      </c>
      <c r="E73" s="164" t="s">
        <v>76</v>
      </c>
      <c r="F73" s="165"/>
      <c r="G73" s="191">
        <v>6990</v>
      </c>
      <c r="H73" s="194">
        <v>6000</v>
      </c>
      <c r="I73" s="194">
        <v>6000</v>
      </c>
      <c r="J73" s="218" t="s">
        <v>724</v>
      </c>
      <c r="K73" s="167">
        <v>3</v>
      </c>
      <c r="L73" s="274"/>
      <c r="M73" s="213">
        <f t="shared" ref="M73" si="66">L73*H73</f>
        <v>0</v>
      </c>
      <c r="N73" s="213">
        <f t="shared" ref="N73" si="67">L73*I73</f>
        <v>0</v>
      </c>
      <c r="O73" s="214">
        <f t="shared" ref="O73" si="68">(G73-H73)/H73</f>
        <v>0.16500000000000001</v>
      </c>
      <c r="P73" s="214">
        <f t="shared" ref="P73" si="69">(G73-H73)/G73</f>
        <v>0.14163090128755365</v>
      </c>
      <c r="Q73" s="214">
        <f t="shared" ref="Q73" si="70">(G73-I73)/I73</f>
        <v>0.16500000000000001</v>
      </c>
      <c r="R73" s="214">
        <f t="shared" ref="R73" si="71">(G73-I73)/G73</f>
        <v>0.14163090128755365</v>
      </c>
      <c r="S73" s="83"/>
      <c r="T73" s="228" t="s">
        <v>725</v>
      </c>
    </row>
    <row r="74" spans="1:20" s="84" customFormat="1" ht="24.95" customHeight="1" x14ac:dyDescent="0.2">
      <c r="A74" s="293" t="s">
        <v>27</v>
      </c>
      <c r="B74" s="293"/>
      <c r="C74" s="293"/>
      <c r="D74" s="293"/>
      <c r="E74" s="293"/>
      <c r="F74" s="293"/>
      <c r="G74" s="293"/>
      <c r="H74" s="293"/>
      <c r="I74" s="293"/>
      <c r="J74" s="293"/>
      <c r="K74" s="220"/>
      <c r="L74" s="272"/>
      <c r="M74" s="216"/>
      <c r="N74" s="216"/>
      <c r="O74" s="216"/>
      <c r="P74" s="216"/>
      <c r="Q74" s="216"/>
      <c r="R74" s="216"/>
      <c r="S74" s="83"/>
    </row>
    <row r="75" spans="1:20" s="88" customFormat="1" ht="87.75" customHeight="1" x14ac:dyDescent="0.2">
      <c r="A75" s="169" t="s">
        <v>553</v>
      </c>
      <c r="B75" s="174" t="s">
        <v>562</v>
      </c>
      <c r="C75" s="25" t="s">
        <v>286</v>
      </c>
      <c r="D75" s="183" t="s">
        <v>552</v>
      </c>
      <c r="E75" s="164" t="s">
        <v>2</v>
      </c>
      <c r="F75" s="165"/>
      <c r="G75" s="191">
        <v>6990</v>
      </c>
      <c r="H75" s="191">
        <v>5600</v>
      </c>
      <c r="I75" s="191">
        <v>4900</v>
      </c>
      <c r="J75" s="166" t="s">
        <v>11</v>
      </c>
      <c r="K75" s="167">
        <v>3</v>
      </c>
      <c r="L75" s="274"/>
      <c r="M75" s="213">
        <f t="shared" ref="M75" si="72">L75*H75</f>
        <v>0</v>
      </c>
      <c r="N75" s="213">
        <f t="shared" ref="N75" si="73">L75*I75</f>
        <v>0</v>
      </c>
      <c r="O75" s="214">
        <f t="shared" ref="O75" si="74">(G75-H75)/H75</f>
        <v>0.24821428571428572</v>
      </c>
      <c r="P75" s="214">
        <f t="shared" ref="P75" si="75">(G75-H75)/G75</f>
        <v>0.19885550786838341</v>
      </c>
      <c r="Q75" s="214">
        <f t="shared" ref="Q75" si="76">(G75-I75)/I75</f>
        <v>0.42653061224489797</v>
      </c>
      <c r="R75" s="214">
        <f t="shared" ref="R75" si="77">(G75-I75)/G75</f>
        <v>0.29899856938483549</v>
      </c>
      <c r="S75" s="82"/>
    </row>
    <row r="76" spans="1:20" s="84" customFormat="1" ht="87.75" customHeight="1" x14ac:dyDescent="0.2">
      <c r="A76" s="169" t="s">
        <v>69</v>
      </c>
      <c r="B76" s="170" t="s">
        <v>176</v>
      </c>
      <c r="C76" s="179" t="s">
        <v>235</v>
      </c>
      <c r="D76" s="183" t="s">
        <v>68</v>
      </c>
      <c r="E76" s="164" t="s">
        <v>76</v>
      </c>
      <c r="F76" s="165"/>
      <c r="G76" s="194">
        <v>4990</v>
      </c>
      <c r="H76" s="191">
        <v>4000</v>
      </c>
      <c r="I76" s="191">
        <v>3500</v>
      </c>
      <c r="J76" s="166" t="s">
        <v>11</v>
      </c>
      <c r="K76" s="167">
        <v>2</v>
      </c>
      <c r="L76" s="274"/>
      <c r="M76" s="213">
        <f t="shared" ref="M76:M85" si="78">L76*H76</f>
        <v>0</v>
      </c>
      <c r="N76" s="213">
        <f t="shared" ref="N76:N85" si="79">L76*I76</f>
        <v>0</v>
      </c>
      <c r="O76" s="214">
        <f t="shared" ref="O76:O85" si="80">(G76-H76)/H76</f>
        <v>0.2475</v>
      </c>
      <c r="P76" s="214">
        <f t="shared" ref="P76:P85" si="81">(G76-H76)/G76</f>
        <v>0.19839679358717435</v>
      </c>
      <c r="Q76" s="214">
        <f t="shared" ref="Q76:Q85" si="82">(G76-I76)/I76</f>
        <v>0.42571428571428571</v>
      </c>
      <c r="R76" s="214">
        <f t="shared" ref="R76:R85" si="83">(G76-I76)/G76</f>
        <v>0.29859719438877758</v>
      </c>
      <c r="S76" s="83"/>
    </row>
    <row r="77" spans="1:20" s="84" customFormat="1" ht="87.75" customHeight="1" x14ac:dyDescent="0.2">
      <c r="A77" s="169" t="s">
        <v>93</v>
      </c>
      <c r="B77" s="162" t="s">
        <v>177</v>
      </c>
      <c r="C77" s="163"/>
      <c r="D77" s="183" t="s">
        <v>92</v>
      </c>
      <c r="E77" s="164" t="s">
        <v>5</v>
      </c>
      <c r="F77" s="165"/>
      <c r="G77" s="194">
        <v>4990</v>
      </c>
      <c r="H77" s="191">
        <v>4000</v>
      </c>
      <c r="I77" s="191">
        <v>3500</v>
      </c>
      <c r="J77" s="166" t="s">
        <v>11</v>
      </c>
      <c r="K77" s="167">
        <v>2</v>
      </c>
      <c r="L77" s="274"/>
      <c r="M77" s="213">
        <f t="shared" si="78"/>
        <v>0</v>
      </c>
      <c r="N77" s="213">
        <f t="shared" si="79"/>
        <v>0</v>
      </c>
      <c r="O77" s="214">
        <f t="shared" si="80"/>
        <v>0.2475</v>
      </c>
      <c r="P77" s="214">
        <f t="shared" si="81"/>
        <v>0.19839679358717435</v>
      </c>
      <c r="Q77" s="214">
        <f t="shared" si="82"/>
        <v>0.42571428571428571</v>
      </c>
      <c r="R77" s="214">
        <f t="shared" si="83"/>
        <v>0.29859719438877758</v>
      </c>
      <c r="S77" s="83"/>
    </row>
    <row r="78" spans="1:20" s="88" customFormat="1" ht="87.75" customHeight="1" x14ac:dyDescent="0.2">
      <c r="A78" s="169" t="s">
        <v>50</v>
      </c>
      <c r="B78" s="172" t="s">
        <v>581</v>
      </c>
      <c r="C78" s="179" t="s">
        <v>235</v>
      </c>
      <c r="D78" s="183" t="s">
        <v>49</v>
      </c>
      <c r="E78" s="164" t="s">
        <v>2</v>
      </c>
      <c r="F78" s="165"/>
      <c r="G78" s="191">
        <v>2990</v>
      </c>
      <c r="H78" s="191">
        <v>2300</v>
      </c>
      <c r="I78" s="191">
        <v>2000</v>
      </c>
      <c r="J78" s="166" t="s">
        <v>11</v>
      </c>
      <c r="K78" s="167">
        <v>5</v>
      </c>
      <c r="L78" s="274"/>
      <c r="M78" s="213">
        <f t="shared" si="78"/>
        <v>0</v>
      </c>
      <c r="N78" s="213">
        <f t="shared" si="79"/>
        <v>0</v>
      </c>
      <c r="O78" s="214">
        <f t="shared" si="80"/>
        <v>0.3</v>
      </c>
      <c r="P78" s="214">
        <f t="shared" si="81"/>
        <v>0.23076923076923078</v>
      </c>
      <c r="Q78" s="214">
        <f t="shared" si="82"/>
        <v>0.495</v>
      </c>
      <c r="R78" s="214">
        <f t="shared" si="83"/>
        <v>0.33110367892976589</v>
      </c>
      <c r="S78" s="82"/>
    </row>
    <row r="79" spans="1:20" s="88" customFormat="1" ht="87.75" customHeight="1" x14ac:dyDescent="0.2">
      <c r="A79" s="169" t="s">
        <v>557</v>
      </c>
      <c r="B79" s="170" t="s">
        <v>563</v>
      </c>
      <c r="C79" s="25" t="s">
        <v>286</v>
      </c>
      <c r="D79" s="183" t="s">
        <v>554</v>
      </c>
      <c r="E79" s="164" t="s">
        <v>3</v>
      </c>
      <c r="F79" s="165"/>
      <c r="G79" s="191">
        <v>5490</v>
      </c>
      <c r="H79" s="191">
        <v>4400</v>
      </c>
      <c r="I79" s="191">
        <v>3800</v>
      </c>
      <c r="J79" s="283" t="s">
        <v>724</v>
      </c>
      <c r="K79" s="167">
        <v>3</v>
      </c>
      <c r="L79" s="274"/>
      <c r="M79" s="213">
        <f t="shared" ref="M79" si="84">L79*H79</f>
        <v>0</v>
      </c>
      <c r="N79" s="213">
        <f t="shared" ref="N79" si="85">L79*I79</f>
        <v>0</v>
      </c>
      <c r="O79" s="214">
        <f t="shared" ref="O79" si="86">(G79-H79)/H79</f>
        <v>0.24772727272727274</v>
      </c>
      <c r="P79" s="214">
        <f t="shared" ref="P79" si="87">(G79-H79)/G79</f>
        <v>0.19854280510018216</v>
      </c>
      <c r="Q79" s="214">
        <f t="shared" ref="Q79" si="88">(G79-I79)/I79</f>
        <v>0.44473684210526315</v>
      </c>
      <c r="R79" s="214">
        <f t="shared" ref="R79" si="89">(G79-I79)/G79</f>
        <v>0.30783242258652094</v>
      </c>
      <c r="S79" s="83"/>
    </row>
    <row r="80" spans="1:20" s="88" customFormat="1" ht="87.75" customHeight="1" x14ac:dyDescent="0.2">
      <c r="A80" s="169" t="s">
        <v>555</v>
      </c>
      <c r="B80" s="170" t="s">
        <v>564</v>
      </c>
      <c r="C80" s="25" t="s">
        <v>286</v>
      </c>
      <c r="D80" s="183" t="s">
        <v>554</v>
      </c>
      <c r="E80" s="164" t="s">
        <v>2</v>
      </c>
      <c r="F80" s="165"/>
      <c r="G80" s="191">
        <v>5490</v>
      </c>
      <c r="H80" s="191">
        <v>4400</v>
      </c>
      <c r="I80" s="191">
        <v>3800</v>
      </c>
      <c r="J80" s="283" t="s">
        <v>724</v>
      </c>
      <c r="K80" s="167">
        <v>3</v>
      </c>
      <c r="L80" s="274"/>
      <c r="M80" s="213">
        <f t="shared" ref="M80" si="90">L80*H80</f>
        <v>0</v>
      </c>
      <c r="N80" s="213">
        <f t="shared" ref="N80" si="91">L80*I80</f>
        <v>0</v>
      </c>
      <c r="O80" s="214">
        <f t="shared" ref="O80" si="92">(G80-H80)/H80</f>
        <v>0.24772727272727274</v>
      </c>
      <c r="P80" s="214">
        <f t="shared" ref="P80" si="93">(G80-H80)/G80</f>
        <v>0.19854280510018216</v>
      </c>
      <c r="Q80" s="214">
        <f t="shared" ref="Q80" si="94">(G80-I80)/I80</f>
        <v>0.44473684210526315</v>
      </c>
      <c r="R80" s="214">
        <f t="shared" ref="R80" si="95">(G80-I80)/G80</f>
        <v>0.30783242258652094</v>
      </c>
      <c r="S80" s="83"/>
    </row>
    <row r="81" spans="1:19" s="88" customFormat="1" ht="87.75" customHeight="1" x14ac:dyDescent="0.2">
      <c r="A81" s="169" t="s">
        <v>556</v>
      </c>
      <c r="B81" s="170" t="s">
        <v>565</v>
      </c>
      <c r="C81" s="25" t="s">
        <v>286</v>
      </c>
      <c r="D81" s="183" t="s">
        <v>554</v>
      </c>
      <c r="E81" s="164" t="s">
        <v>4</v>
      </c>
      <c r="F81" s="165"/>
      <c r="G81" s="191">
        <v>5490</v>
      </c>
      <c r="H81" s="191">
        <v>4400</v>
      </c>
      <c r="I81" s="191">
        <v>3800</v>
      </c>
      <c r="J81" s="283" t="s">
        <v>724</v>
      </c>
      <c r="K81" s="167">
        <v>3</v>
      </c>
      <c r="L81" s="274"/>
      <c r="M81" s="213">
        <f t="shared" ref="M81" si="96">L81*H81</f>
        <v>0</v>
      </c>
      <c r="N81" s="213">
        <f t="shared" ref="N81" si="97">L81*I81</f>
        <v>0</v>
      </c>
      <c r="O81" s="214">
        <f t="shared" ref="O81" si="98">(G81-H81)/H81</f>
        <v>0.24772727272727274</v>
      </c>
      <c r="P81" s="214">
        <f t="shared" ref="P81" si="99">(G81-H81)/G81</f>
        <v>0.19854280510018216</v>
      </c>
      <c r="Q81" s="214">
        <f t="shared" ref="Q81" si="100">(G81-I81)/I81</f>
        <v>0.44473684210526315</v>
      </c>
      <c r="R81" s="214">
        <f t="shared" ref="R81" si="101">(G81-I81)/G81</f>
        <v>0.30783242258652094</v>
      </c>
      <c r="S81" s="83"/>
    </row>
    <row r="82" spans="1:19" s="88" customFormat="1" ht="87.75" customHeight="1" x14ac:dyDescent="0.2">
      <c r="A82" s="169" t="s">
        <v>29</v>
      </c>
      <c r="B82" s="170" t="s">
        <v>539</v>
      </c>
      <c r="C82" s="179" t="s">
        <v>235</v>
      </c>
      <c r="D82" s="183" t="s">
        <v>28</v>
      </c>
      <c r="E82" s="164" t="s">
        <v>3</v>
      </c>
      <c r="F82" s="165"/>
      <c r="G82" s="191">
        <v>4990</v>
      </c>
      <c r="H82" s="191">
        <v>4000</v>
      </c>
      <c r="I82" s="191">
        <v>3500</v>
      </c>
      <c r="J82" s="166" t="s">
        <v>11</v>
      </c>
      <c r="K82" s="167">
        <v>5</v>
      </c>
      <c r="L82" s="274"/>
      <c r="M82" s="213">
        <f t="shared" si="78"/>
        <v>0</v>
      </c>
      <c r="N82" s="213">
        <f t="shared" si="79"/>
        <v>0</v>
      </c>
      <c r="O82" s="214">
        <f t="shared" si="80"/>
        <v>0.2475</v>
      </c>
      <c r="P82" s="214">
        <f t="shared" si="81"/>
        <v>0.19839679358717435</v>
      </c>
      <c r="Q82" s="214">
        <f t="shared" si="82"/>
        <v>0.42571428571428571</v>
      </c>
      <c r="R82" s="214">
        <f t="shared" si="83"/>
        <v>0.29859719438877758</v>
      </c>
      <c r="S82" s="83"/>
    </row>
    <row r="83" spans="1:19" s="88" customFormat="1" ht="87.75" customHeight="1" x14ac:dyDescent="0.2">
      <c r="A83" s="169" t="s">
        <v>30</v>
      </c>
      <c r="B83" s="170" t="s">
        <v>702</v>
      </c>
      <c r="C83" s="179" t="s">
        <v>235</v>
      </c>
      <c r="D83" s="183" t="s">
        <v>28</v>
      </c>
      <c r="E83" s="164" t="s">
        <v>2</v>
      </c>
      <c r="F83" s="165"/>
      <c r="G83" s="191">
        <v>4990</v>
      </c>
      <c r="H83" s="191">
        <v>4000</v>
      </c>
      <c r="I83" s="191">
        <v>3500</v>
      </c>
      <c r="J83" s="166" t="s">
        <v>11</v>
      </c>
      <c r="K83" s="167">
        <v>5</v>
      </c>
      <c r="L83" s="274"/>
      <c r="M83" s="213">
        <f t="shared" si="78"/>
        <v>0</v>
      </c>
      <c r="N83" s="213">
        <f t="shared" si="79"/>
        <v>0</v>
      </c>
      <c r="O83" s="214">
        <f t="shared" si="80"/>
        <v>0.2475</v>
      </c>
      <c r="P83" s="214">
        <f t="shared" si="81"/>
        <v>0.19839679358717435</v>
      </c>
      <c r="Q83" s="214">
        <f t="shared" si="82"/>
        <v>0.42571428571428571</v>
      </c>
      <c r="R83" s="214">
        <f t="shared" si="83"/>
        <v>0.29859719438877758</v>
      </c>
      <c r="S83" s="83"/>
    </row>
    <row r="84" spans="1:19" s="88" customFormat="1" ht="87.75" customHeight="1" x14ac:dyDescent="0.2">
      <c r="A84" s="169" t="s">
        <v>70</v>
      </c>
      <c r="B84" s="162" t="s">
        <v>178</v>
      </c>
      <c r="C84" s="163"/>
      <c r="D84" s="183" t="s">
        <v>28</v>
      </c>
      <c r="E84" s="164" t="s">
        <v>4</v>
      </c>
      <c r="F84" s="165"/>
      <c r="G84" s="191">
        <v>4990</v>
      </c>
      <c r="H84" s="191">
        <v>4000</v>
      </c>
      <c r="I84" s="191">
        <v>3500</v>
      </c>
      <c r="J84" s="166" t="s">
        <v>11</v>
      </c>
      <c r="K84" s="167">
        <v>5</v>
      </c>
      <c r="L84" s="274"/>
      <c r="M84" s="213">
        <f t="shared" si="78"/>
        <v>0</v>
      </c>
      <c r="N84" s="213">
        <f t="shared" si="79"/>
        <v>0</v>
      </c>
      <c r="O84" s="214">
        <f t="shared" si="80"/>
        <v>0.2475</v>
      </c>
      <c r="P84" s="214">
        <f t="shared" si="81"/>
        <v>0.19839679358717435</v>
      </c>
      <c r="Q84" s="214">
        <f t="shared" si="82"/>
        <v>0.42571428571428571</v>
      </c>
      <c r="R84" s="214">
        <f t="shared" si="83"/>
        <v>0.29859719438877758</v>
      </c>
      <c r="S84" s="82"/>
    </row>
    <row r="85" spans="1:19" s="88" customFormat="1" ht="87.75" customHeight="1" x14ac:dyDescent="0.2">
      <c r="A85" s="169" t="s">
        <v>71</v>
      </c>
      <c r="B85" s="162" t="s">
        <v>179</v>
      </c>
      <c r="C85" s="163"/>
      <c r="D85" s="183" t="s">
        <v>28</v>
      </c>
      <c r="E85" s="164" t="s">
        <v>5</v>
      </c>
      <c r="F85" s="165"/>
      <c r="G85" s="191">
        <v>4990</v>
      </c>
      <c r="H85" s="191">
        <v>4000</v>
      </c>
      <c r="I85" s="191">
        <v>3500</v>
      </c>
      <c r="J85" s="166" t="s">
        <v>11</v>
      </c>
      <c r="K85" s="167">
        <v>5</v>
      </c>
      <c r="L85" s="274"/>
      <c r="M85" s="213">
        <f t="shared" si="78"/>
        <v>0</v>
      </c>
      <c r="N85" s="213">
        <f t="shared" si="79"/>
        <v>0</v>
      </c>
      <c r="O85" s="214">
        <f t="shared" si="80"/>
        <v>0.2475</v>
      </c>
      <c r="P85" s="214">
        <f t="shared" si="81"/>
        <v>0.19839679358717435</v>
      </c>
      <c r="Q85" s="214">
        <f t="shared" si="82"/>
        <v>0.42571428571428571</v>
      </c>
      <c r="R85" s="214">
        <f t="shared" si="83"/>
        <v>0.29859719438877758</v>
      </c>
      <c r="S85" s="82"/>
    </row>
    <row r="86" spans="1:19" s="88" customFormat="1" ht="87.75" customHeight="1" x14ac:dyDescent="0.2">
      <c r="A86" s="169" t="s">
        <v>711</v>
      </c>
      <c r="B86" s="162"/>
      <c r="C86" s="25" t="s">
        <v>286</v>
      </c>
      <c r="D86" s="183" t="s">
        <v>715</v>
      </c>
      <c r="E86" s="164" t="s">
        <v>3</v>
      </c>
      <c r="F86" s="165"/>
      <c r="G86" s="191">
        <v>5490</v>
      </c>
      <c r="H86" s="191">
        <v>4400</v>
      </c>
      <c r="I86" s="191">
        <v>3800</v>
      </c>
      <c r="J86" s="283" t="s">
        <v>724</v>
      </c>
      <c r="K86" s="167"/>
      <c r="L86" s="274"/>
      <c r="M86" s="213">
        <f t="shared" ref="M86" si="102">L86*H86</f>
        <v>0</v>
      </c>
      <c r="N86" s="213">
        <f t="shared" ref="N86" si="103">L86*I86</f>
        <v>0</v>
      </c>
      <c r="O86" s="214">
        <f t="shared" ref="O86" si="104">(G86-H86)/H86</f>
        <v>0.24772727272727274</v>
      </c>
      <c r="P86" s="214">
        <f t="shared" ref="P86" si="105">(G86-H86)/G86</f>
        <v>0.19854280510018216</v>
      </c>
      <c r="Q86" s="214">
        <f t="shared" ref="Q86" si="106">(G86-I86)/I86</f>
        <v>0.44473684210526315</v>
      </c>
      <c r="R86" s="214">
        <f t="shared" ref="R86" si="107">(G86-I86)/G86</f>
        <v>0.30783242258652094</v>
      </c>
      <c r="S86" s="82"/>
    </row>
    <row r="87" spans="1:19" s="88" customFormat="1" ht="87.75" customHeight="1" x14ac:dyDescent="0.2">
      <c r="A87" s="169" t="s">
        <v>712</v>
      </c>
      <c r="B87" s="162"/>
      <c r="C87" s="25" t="s">
        <v>286</v>
      </c>
      <c r="D87" s="183" t="s">
        <v>715</v>
      </c>
      <c r="E87" s="164" t="s">
        <v>5</v>
      </c>
      <c r="F87" s="165"/>
      <c r="G87" s="191">
        <v>5490</v>
      </c>
      <c r="H87" s="191">
        <v>4400</v>
      </c>
      <c r="I87" s="191">
        <v>3800</v>
      </c>
      <c r="J87" s="283" t="s">
        <v>724</v>
      </c>
      <c r="K87" s="167"/>
      <c r="L87" s="274"/>
      <c r="M87" s="213">
        <f t="shared" ref="M87:M88" si="108">L87*H87</f>
        <v>0</v>
      </c>
      <c r="N87" s="213">
        <f t="shared" ref="N87:N88" si="109">L87*I87</f>
        <v>0</v>
      </c>
      <c r="O87" s="214">
        <f t="shared" ref="O87:O88" si="110">(G87-H87)/H87</f>
        <v>0.24772727272727274</v>
      </c>
      <c r="P87" s="214">
        <f t="shared" ref="P87:P88" si="111">(G87-H87)/G87</f>
        <v>0.19854280510018216</v>
      </c>
      <c r="Q87" s="214">
        <f t="shared" ref="Q87:Q88" si="112">(G87-I87)/I87</f>
        <v>0.44473684210526315</v>
      </c>
      <c r="R87" s="214">
        <f t="shared" ref="R87:R88" si="113">(G87-I87)/G87</f>
        <v>0.30783242258652094</v>
      </c>
      <c r="S87" s="82"/>
    </row>
    <row r="88" spans="1:19" s="88" customFormat="1" ht="87.75" customHeight="1" x14ac:dyDescent="0.2">
      <c r="A88" s="169" t="s">
        <v>713</v>
      </c>
      <c r="B88" s="162"/>
      <c r="C88" s="25" t="s">
        <v>286</v>
      </c>
      <c r="D88" s="183" t="s">
        <v>715</v>
      </c>
      <c r="E88" s="164" t="s">
        <v>34</v>
      </c>
      <c r="F88" s="165"/>
      <c r="G88" s="191">
        <v>5490</v>
      </c>
      <c r="H88" s="191">
        <v>4400</v>
      </c>
      <c r="I88" s="191">
        <v>3800</v>
      </c>
      <c r="J88" s="283" t="s">
        <v>724</v>
      </c>
      <c r="K88" s="167"/>
      <c r="L88" s="274"/>
      <c r="M88" s="213">
        <f t="shared" si="108"/>
        <v>0</v>
      </c>
      <c r="N88" s="213">
        <f t="shared" si="109"/>
        <v>0</v>
      </c>
      <c r="O88" s="214">
        <f t="shared" si="110"/>
        <v>0.24772727272727274</v>
      </c>
      <c r="P88" s="214">
        <f t="shared" si="111"/>
        <v>0.19854280510018216</v>
      </c>
      <c r="Q88" s="214">
        <f t="shared" si="112"/>
        <v>0.44473684210526315</v>
      </c>
      <c r="R88" s="214">
        <f t="shared" si="113"/>
        <v>0.30783242258652094</v>
      </c>
      <c r="S88" s="82"/>
    </row>
    <row r="89" spans="1:19" s="88" customFormat="1" ht="87.75" customHeight="1" x14ac:dyDescent="0.2">
      <c r="A89" s="169" t="s">
        <v>714</v>
      </c>
      <c r="B89" s="162"/>
      <c r="C89" s="25" t="s">
        <v>286</v>
      </c>
      <c r="D89" s="183" t="s">
        <v>715</v>
      </c>
      <c r="E89" s="164" t="s">
        <v>2</v>
      </c>
      <c r="F89" s="165"/>
      <c r="G89" s="191">
        <v>5490</v>
      </c>
      <c r="H89" s="191">
        <v>4400</v>
      </c>
      <c r="I89" s="191">
        <v>3800</v>
      </c>
      <c r="J89" s="283" t="s">
        <v>724</v>
      </c>
      <c r="K89" s="167"/>
      <c r="L89" s="274"/>
      <c r="M89" s="213">
        <f t="shared" ref="M89" si="114">L89*H89</f>
        <v>0</v>
      </c>
      <c r="N89" s="213">
        <f t="shared" ref="N89" si="115">L89*I89</f>
        <v>0</v>
      </c>
      <c r="O89" s="214">
        <f t="shared" ref="O89" si="116">(G89-H89)/H89</f>
        <v>0.24772727272727274</v>
      </c>
      <c r="P89" s="214">
        <f t="shared" ref="P89" si="117">(G89-H89)/G89</f>
        <v>0.19854280510018216</v>
      </c>
      <c r="Q89" s="214">
        <f t="shared" ref="Q89" si="118">(G89-I89)/I89</f>
        <v>0.44473684210526315</v>
      </c>
      <c r="R89" s="214">
        <f t="shared" ref="R89" si="119">(G89-I89)/G89</f>
        <v>0.30783242258652094</v>
      </c>
      <c r="S89" s="82"/>
    </row>
    <row r="90" spans="1:19" s="84" customFormat="1" ht="24.95" customHeight="1" x14ac:dyDescent="0.2">
      <c r="A90" s="293" t="s">
        <v>6</v>
      </c>
      <c r="B90" s="293"/>
      <c r="C90" s="293"/>
      <c r="D90" s="293"/>
      <c r="E90" s="293"/>
      <c r="F90" s="293"/>
      <c r="G90" s="293"/>
      <c r="H90" s="293"/>
      <c r="I90" s="293"/>
      <c r="J90" s="293"/>
      <c r="K90" s="220"/>
      <c r="L90" s="272"/>
      <c r="M90" s="215"/>
      <c r="N90" s="215"/>
      <c r="O90" s="215"/>
      <c r="P90" s="215"/>
      <c r="Q90" s="215"/>
      <c r="R90" s="215"/>
      <c r="S90" s="83"/>
    </row>
    <row r="91" spans="1:19" s="84" customFormat="1" ht="87.75" customHeight="1" x14ac:dyDescent="0.2">
      <c r="A91" s="169" t="s">
        <v>73</v>
      </c>
      <c r="B91" s="162" t="s">
        <v>180</v>
      </c>
      <c r="C91" s="179" t="s">
        <v>235</v>
      </c>
      <c r="D91" s="183" t="s">
        <v>72</v>
      </c>
      <c r="E91" s="164" t="s">
        <v>2</v>
      </c>
      <c r="F91" s="165"/>
      <c r="G91" s="191">
        <v>6990</v>
      </c>
      <c r="H91" s="191">
        <v>5600</v>
      </c>
      <c r="I91" s="191">
        <v>4900</v>
      </c>
      <c r="J91" s="283" t="s">
        <v>724</v>
      </c>
      <c r="K91" s="167">
        <v>2</v>
      </c>
      <c r="L91" s="274"/>
      <c r="M91" s="213">
        <f t="shared" ref="M91:M94" si="120">L91*H91</f>
        <v>0</v>
      </c>
      <c r="N91" s="213">
        <f t="shared" ref="N91:N94" si="121">L91*I91</f>
        <v>0</v>
      </c>
      <c r="O91" s="214">
        <f t="shared" ref="O91:O94" si="122">(G91-H91)/H91</f>
        <v>0.24821428571428572</v>
      </c>
      <c r="P91" s="214">
        <f t="shared" ref="P91:P94" si="123">(G91-H91)/G91</f>
        <v>0.19885550786838341</v>
      </c>
      <c r="Q91" s="214">
        <f t="shared" ref="Q91:Q94" si="124">(G91-I91)/I91</f>
        <v>0.42653061224489797</v>
      </c>
      <c r="R91" s="214">
        <f t="shared" ref="R91:R94" si="125">(G91-I91)/G91</f>
        <v>0.29899856938483549</v>
      </c>
      <c r="S91" s="83"/>
    </row>
    <row r="92" spans="1:19" s="84" customFormat="1" ht="87.75" customHeight="1" x14ac:dyDescent="0.2">
      <c r="A92" s="169" t="s">
        <v>74</v>
      </c>
      <c r="B92" s="162" t="s">
        <v>181</v>
      </c>
      <c r="C92" s="163"/>
      <c r="D92" s="183" t="s">
        <v>72</v>
      </c>
      <c r="E92" s="164" t="s">
        <v>3</v>
      </c>
      <c r="F92" s="165"/>
      <c r="G92" s="191">
        <v>6990</v>
      </c>
      <c r="H92" s="191">
        <v>5600</v>
      </c>
      <c r="I92" s="191">
        <v>4900</v>
      </c>
      <c r="J92" s="283" t="s">
        <v>723</v>
      </c>
      <c r="K92" s="167">
        <v>2</v>
      </c>
      <c r="L92" s="274"/>
      <c r="M92" s="213">
        <f t="shared" si="120"/>
        <v>0</v>
      </c>
      <c r="N92" s="213">
        <f t="shared" si="121"/>
        <v>0</v>
      </c>
      <c r="O92" s="214">
        <f t="shared" si="122"/>
        <v>0.24821428571428572</v>
      </c>
      <c r="P92" s="214">
        <f t="shared" si="123"/>
        <v>0.19885550786838341</v>
      </c>
      <c r="Q92" s="214">
        <f t="shared" si="124"/>
        <v>0.42653061224489797</v>
      </c>
      <c r="R92" s="214">
        <f t="shared" si="125"/>
        <v>0.29899856938483549</v>
      </c>
      <c r="S92" s="83"/>
    </row>
    <row r="93" spans="1:19" s="84" customFormat="1" ht="87.75" customHeight="1" x14ac:dyDescent="0.2">
      <c r="A93" s="169" t="s">
        <v>75</v>
      </c>
      <c r="B93" s="162" t="s">
        <v>182</v>
      </c>
      <c r="C93" s="163"/>
      <c r="D93" s="183" t="s">
        <v>72</v>
      </c>
      <c r="E93" s="164" t="s">
        <v>47</v>
      </c>
      <c r="F93" s="165"/>
      <c r="G93" s="191">
        <v>6990</v>
      </c>
      <c r="H93" s="191">
        <v>5600</v>
      </c>
      <c r="I93" s="191">
        <v>4900</v>
      </c>
      <c r="J93" s="166" t="s">
        <v>11</v>
      </c>
      <c r="K93" s="167">
        <v>2</v>
      </c>
      <c r="L93" s="274"/>
      <c r="M93" s="213">
        <f t="shared" si="120"/>
        <v>0</v>
      </c>
      <c r="N93" s="213">
        <f t="shared" si="121"/>
        <v>0</v>
      </c>
      <c r="O93" s="214">
        <f t="shared" si="122"/>
        <v>0.24821428571428572</v>
      </c>
      <c r="P93" s="214">
        <f t="shared" si="123"/>
        <v>0.19885550786838341</v>
      </c>
      <c r="Q93" s="214">
        <f t="shared" si="124"/>
        <v>0.42653061224489797</v>
      </c>
      <c r="R93" s="214">
        <f t="shared" si="125"/>
        <v>0.29899856938483549</v>
      </c>
      <c r="S93" s="82"/>
    </row>
    <row r="94" spans="1:19" s="84" customFormat="1" ht="87.75" customHeight="1" x14ac:dyDescent="0.2">
      <c r="A94" s="169" t="s">
        <v>42</v>
      </c>
      <c r="B94" s="162" t="s">
        <v>183</v>
      </c>
      <c r="C94" s="179" t="s">
        <v>235</v>
      </c>
      <c r="D94" s="183" t="s">
        <v>41</v>
      </c>
      <c r="E94" s="164" t="s">
        <v>43</v>
      </c>
      <c r="F94" s="165"/>
      <c r="G94" s="191">
        <v>7990</v>
      </c>
      <c r="H94" s="191">
        <v>6400</v>
      </c>
      <c r="I94" s="191">
        <v>5600</v>
      </c>
      <c r="J94" s="283" t="s">
        <v>724</v>
      </c>
      <c r="K94" s="167">
        <v>2</v>
      </c>
      <c r="L94" s="274"/>
      <c r="M94" s="213">
        <f t="shared" si="120"/>
        <v>0</v>
      </c>
      <c r="N94" s="213">
        <f t="shared" si="121"/>
        <v>0</v>
      </c>
      <c r="O94" s="214">
        <f t="shared" si="122"/>
        <v>0.24843750000000001</v>
      </c>
      <c r="P94" s="214">
        <f t="shared" si="123"/>
        <v>0.19899874843554444</v>
      </c>
      <c r="Q94" s="214">
        <f t="shared" si="124"/>
        <v>0.42678571428571427</v>
      </c>
      <c r="R94" s="214">
        <f t="shared" si="125"/>
        <v>0.29912390488110135</v>
      </c>
      <c r="S94" s="82"/>
    </row>
    <row r="95" spans="1:19" s="84" customFormat="1" ht="87.75" customHeight="1" x14ac:dyDescent="0.2">
      <c r="A95" s="169" t="s">
        <v>547</v>
      </c>
      <c r="B95" s="162" t="s">
        <v>566</v>
      </c>
      <c r="C95" s="25" t="s">
        <v>286</v>
      </c>
      <c r="D95" s="183" t="s">
        <v>545</v>
      </c>
      <c r="E95" s="164" t="s">
        <v>51</v>
      </c>
      <c r="F95" s="165"/>
      <c r="G95" s="191">
        <v>7990</v>
      </c>
      <c r="H95" s="191">
        <v>6400</v>
      </c>
      <c r="I95" s="191">
        <v>5600</v>
      </c>
      <c r="J95" s="283" t="s">
        <v>724</v>
      </c>
      <c r="K95" s="167">
        <v>2</v>
      </c>
      <c r="L95" s="274"/>
      <c r="M95" s="213">
        <f t="shared" ref="M95" si="126">L95*H95</f>
        <v>0</v>
      </c>
      <c r="N95" s="213">
        <f t="shared" ref="N95" si="127">L95*I95</f>
        <v>0</v>
      </c>
      <c r="O95" s="214">
        <f t="shared" ref="O95" si="128">(G95-H95)/H95</f>
        <v>0.24843750000000001</v>
      </c>
      <c r="P95" s="214">
        <f t="shared" ref="P95" si="129">(G95-H95)/G95</f>
        <v>0.19899874843554444</v>
      </c>
      <c r="Q95" s="214">
        <f t="shared" ref="Q95" si="130">(G95-I95)/I95</f>
        <v>0.42678571428571427</v>
      </c>
      <c r="R95" s="214">
        <f t="shared" ref="R95" si="131">(G95-I95)/G95</f>
        <v>0.29912390488110135</v>
      </c>
      <c r="S95" s="82"/>
    </row>
    <row r="96" spans="1:19" s="84" customFormat="1" ht="87.75" customHeight="1" x14ac:dyDescent="0.2">
      <c r="A96" s="169" t="s">
        <v>548</v>
      </c>
      <c r="B96" s="162" t="s">
        <v>567</v>
      </c>
      <c r="C96" s="25" t="s">
        <v>286</v>
      </c>
      <c r="D96" s="183" t="s">
        <v>546</v>
      </c>
      <c r="E96" s="164" t="s">
        <v>549</v>
      </c>
      <c r="F96" s="165"/>
      <c r="G96" s="191">
        <v>7990</v>
      </c>
      <c r="H96" s="191">
        <v>6400</v>
      </c>
      <c r="I96" s="191">
        <v>5600</v>
      </c>
      <c r="J96" s="283" t="s">
        <v>723</v>
      </c>
      <c r="K96" s="167">
        <v>2</v>
      </c>
      <c r="L96" s="274"/>
      <c r="M96" s="213">
        <f t="shared" ref="M96:M97" si="132">L96*H96</f>
        <v>0</v>
      </c>
      <c r="N96" s="213">
        <f t="shared" ref="N96:N97" si="133">L96*I96</f>
        <v>0</v>
      </c>
      <c r="O96" s="214">
        <f t="shared" ref="O96:O97" si="134">(G96-H96)/H96</f>
        <v>0.24843750000000001</v>
      </c>
      <c r="P96" s="214">
        <f t="shared" ref="P96:P97" si="135">(G96-H96)/G96</f>
        <v>0.19899874843554444</v>
      </c>
      <c r="Q96" s="214">
        <f t="shared" ref="Q96:Q97" si="136">(G96-I96)/I96</f>
        <v>0.42678571428571427</v>
      </c>
      <c r="R96" s="214">
        <f t="shared" ref="R96:R97" si="137">(G96-I96)/G96</f>
        <v>0.29912390488110135</v>
      </c>
      <c r="S96" s="82"/>
    </row>
    <row r="97" spans="1:19" s="84" customFormat="1" ht="87.75" customHeight="1" x14ac:dyDescent="0.2">
      <c r="A97" s="169" t="s">
        <v>578</v>
      </c>
      <c r="B97" s="162" t="s">
        <v>585</v>
      </c>
      <c r="C97" s="25" t="s">
        <v>286</v>
      </c>
      <c r="D97" s="183" t="s">
        <v>576</v>
      </c>
      <c r="E97" s="164" t="s">
        <v>577</v>
      </c>
      <c r="F97" s="165"/>
      <c r="G97" s="191">
        <v>7990</v>
      </c>
      <c r="H97" s="191">
        <v>6400</v>
      </c>
      <c r="I97" s="191">
        <v>5600</v>
      </c>
      <c r="J97" s="283" t="s">
        <v>723</v>
      </c>
      <c r="K97" s="167">
        <v>2</v>
      </c>
      <c r="L97" s="274"/>
      <c r="M97" s="213">
        <f t="shared" si="132"/>
        <v>0</v>
      </c>
      <c r="N97" s="213">
        <f t="shared" si="133"/>
        <v>0</v>
      </c>
      <c r="O97" s="214">
        <f t="shared" si="134"/>
        <v>0.24843750000000001</v>
      </c>
      <c r="P97" s="214">
        <f t="shared" si="135"/>
        <v>0.19899874843554444</v>
      </c>
      <c r="Q97" s="214">
        <f t="shared" si="136"/>
        <v>0.42678571428571427</v>
      </c>
      <c r="R97" s="214">
        <f t="shared" si="137"/>
        <v>0.29912390488110135</v>
      </c>
      <c r="S97" s="82"/>
    </row>
    <row r="98" spans="1:19" s="84" customFormat="1" ht="24.95" customHeight="1" x14ac:dyDescent="0.2">
      <c r="A98" s="293" t="s">
        <v>46</v>
      </c>
      <c r="B98" s="293"/>
      <c r="C98" s="293"/>
      <c r="D98" s="293"/>
      <c r="E98" s="293"/>
      <c r="F98" s="293"/>
      <c r="G98" s="293"/>
      <c r="H98" s="293"/>
      <c r="I98" s="293"/>
      <c r="J98" s="293"/>
      <c r="K98" s="220"/>
      <c r="L98" s="272"/>
      <c r="M98" s="216"/>
      <c r="N98" s="216"/>
      <c r="O98" s="216"/>
      <c r="P98" s="216"/>
      <c r="Q98" s="216"/>
      <c r="R98" s="216"/>
      <c r="S98" s="83"/>
    </row>
    <row r="99" spans="1:19" s="84" customFormat="1" ht="87.75" customHeight="1" x14ac:dyDescent="0.2">
      <c r="A99" s="161">
        <v>100202</v>
      </c>
      <c r="B99" s="162" t="s">
        <v>184</v>
      </c>
      <c r="C99" s="163"/>
      <c r="D99" s="183" t="s">
        <v>62</v>
      </c>
      <c r="E99" s="164" t="s">
        <v>4</v>
      </c>
      <c r="F99" s="165"/>
      <c r="G99" s="191">
        <v>8900</v>
      </c>
      <c r="H99" s="194">
        <v>7100</v>
      </c>
      <c r="I99" s="194">
        <v>6200</v>
      </c>
      <c r="J99" s="173" t="s">
        <v>13</v>
      </c>
      <c r="K99" s="167">
        <v>3</v>
      </c>
      <c r="L99" s="274"/>
      <c r="M99" s="213">
        <f>L99*H99</f>
        <v>0</v>
      </c>
      <c r="N99" s="213">
        <f>L99*I99</f>
        <v>0</v>
      </c>
      <c r="O99" s="214">
        <f>(G99-H99)/H99</f>
        <v>0.25352112676056338</v>
      </c>
      <c r="P99" s="214">
        <f>(G99-H99)/G99</f>
        <v>0.20224719101123595</v>
      </c>
      <c r="Q99" s="214">
        <f>(G99-I99)/I99</f>
        <v>0.43548387096774194</v>
      </c>
      <c r="R99" s="214">
        <f>(G99-I99)/G99</f>
        <v>0.30337078651685395</v>
      </c>
      <c r="S99" s="83"/>
    </row>
    <row r="100" spans="1:19" s="84" customFormat="1" ht="87.75" customHeight="1" x14ac:dyDescent="0.2">
      <c r="A100" s="161">
        <v>100304</v>
      </c>
      <c r="B100" s="170" t="s">
        <v>185</v>
      </c>
      <c r="C100" s="179"/>
      <c r="D100" s="183" t="s">
        <v>33</v>
      </c>
      <c r="E100" s="164" t="s">
        <v>32</v>
      </c>
      <c r="F100" s="165"/>
      <c r="G100" s="191">
        <v>10900</v>
      </c>
      <c r="H100" s="191">
        <v>8700</v>
      </c>
      <c r="I100" s="191">
        <v>7600</v>
      </c>
      <c r="J100" s="166" t="s">
        <v>11</v>
      </c>
      <c r="K100" s="167">
        <v>3</v>
      </c>
      <c r="L100" s="274"/>
      <c r="M100" s="213">
        <f>L100*H100</f>
        <v>0</v>
      </c>
      <c r="N100" s="213">
        <f>L100*I100</f>
        <v>0</v>
      </c>
      <c r="O100" s="214">
        <f>(G100-H100)/H100</f>
        <v>0.25287356321839083</v>
      </c>
      <c r="P100" s="214">
        <f>(G100-H100)/G100</f>
        <v>0.20183486238532111</v>
      </c>
      <c r="Q100" s="214">
        <f>(G100-I100)/I100</f>
        <v>0.43421052631578949</v>
      </c>
      <c r="R100" s="214">
        <f>(G100-I100)/G100</f>
        <v>0.30275229357798167</v>
      </c>
      <c r="S100" s="83"/>
    </row>
    <row r="101" spans="1:19" s="84" customFormat="1" ht="24.95" customHeight="1" x14ac:dyDescent="0.2">
      <c r="A101" s="293" t="s">
        <v>8</v>
      </c>
      <c r="B101" s="293"/>
      <c r="C101" s="293"/>
      <c r="D101" s="293"/>
      <c r="E101" s="293"/>
      <c r="F101" s="293"/>
      <c r="G101" s="293"/>
      <c r="H101" s="293"/>
      <c r="I101" s="293"/>
      <c r="J101" s="293"/>
      <c r="K101" s="220"/>
      <c r="L101" s="272"/>
      <c r="M101" s="215"/>
      <c r="N101" s="215"/>
      <c r="O101" s="215"/>
      <c r="P101" s="215"/>
      <c r="Q101" s="215"/>
      <c r="R101" s="215"/>
      <c r="S101" s="83"/>
    </row>
    <row r="102" spans="1:19" s="84" customFormat="1" ht="87.75" customHeight="1" x14ac:dyDescent="0.2">
      <c r="A102" s="169" t="s">
        <v>719</v>
      </c>
      <c r="B102" s="172"/>
      <c r="C102" s="25" t="s">
        <v>286</v>
      </c>
      <c r="D102" s="183" t="s">
        <v>716</v>
      </c>
      <c r="E102" s="164" t="s">
        <v>52</v>
      </c>
      <c r="F102" s="165"/>
      <c r="G102" s="191">
        <v>3490</v>
      </c>
      <c r="H102" s="191">
        <v>2800</v>
      </c>
      <c r="I102" s="191">
        <v>2450</v>
      </c>
      <c r="J102" s="283" t="s">
        <v>724</v>
      </c>
      <c r="K102" s="167"/>
      <c r="L102" s="274"/>
      <c r="M102" s="213">
        <f t="shared" ref="M102" si="138">L102*H102</f>
        <v>0</v>
      </c>
      <c r="N102" s="213">
        <f t="shared" ref="N102" si="139">L102*I102</f>
        <v>0</v>
      </c>
      <c r="O102" s="214">
        <f t="shared" ref="O102" si="140">(G102-H102)/H102</f>
        <v>0.24642857142857144</v>
      </c>
      <c r="P102" s="214">
        <f t="shared" ref="P102" si="141">(G102-H102)/G102</f>
        <v>0.19770773638968481</v>
      </c>
      <c r="Q102" s="214">
        <f t="shared" ref="Q102" si="142">(G102-I102)/I102</f>
        <v>0.42448979591836733</v>
      </c>
      <c r="R102" s="214">
        <f t="shared" ref="R102" si="143">(G102-I102)/G102</f>
        <v>0.29799426934097423</v>
      </c>
      <c r="S102" s="82"/>
    </row>
    <row r="103" spans="1:19" s="84" customFormat="1" ht="87.75" customHeight="1" x14ac:dyDescent="0.2">
      <c r="A103" s="169" t="s">
        <v>720</v>
      </c>
      <c r="B103" s="172"/>
      <c r="C103" s="25" t="s">
        <v>286</v>
      </c>
      <c r="D103" s="183" t="s">
        <v>717</v>
      </c>
      <c r="E103" s="164" t="s">
        <v>34</v>
      </c>
      <c r="F103" s="165"/>
      <c r="G103" s="191">
        <v>3490</v>
      </c>
      <c r="H103" s="191">
        <v>2800</v>
      </c>
      <c r="I103" s="191">
        <v>2450</v>
      </c>
      <c r="J103" s="283" t="s">
        <v>724</v>
      </c>
      <c r="K103" s="167"/>
      <c r="L103" s="274"/>
      <c r="M103" s="213">
        <f t="shared" ref="M103:M104" si="144">L103*H103</f>
        <v>0</v>
      </c>
      <c r="N103" s="213">
        <f t="shared" ref="N103:N104" si="145">L103*I103</f>
        <v>0</v>
      </c>
      <c r="O103" s="214">
        <f t="shared" ref="O103:O104" si="146">(G103-H103)/H103</f>
        <v>0.24642857142857144</v>
      </c>
      <c r="P103" s="214">
        <f t="shared" ref="P103:P104" si="147">(G103-H103)/G103</f>
        <v>0.19770773638968481</v>
      </c>
      <c r="Q103" s="214">
        <f t="shared" ref="Q103:Q104" si="148">(G103-I103)/I103</f>
        <v>0.42448979591836733</v>
      </c>
      <c r="R103" s="214">
        <f t="shared" ref="R103:R104" si="149">(G103-I103)/G103</f>
        <v>0.29799426934097423</v>
      </c>
      <c r="S103" s="82"/>
    </row>
    <row r="104" spans="1:19" s="84" customFormat="1" ht="87.75" customHeight="1" x14ac:dyDescent="0.2">
      <c r="A104" s="169" t="s">
        <v>721</v>
      </c>
      <c r="B104" s="172"/>
      <c r="C104" s="25" t="s">
        <v>286</v>
      </c>
      <c r="D104" s="183" t="s">
        <v>718</v>
      </c>
      <c r="E104" s="164" t="s">
        <v>4</v>
      </c>
      <c r="F104" s="165"/>
      <c r="G104" s="191">
        <v>3490</v>
      </c>
      <c r="H104" s="191">
        <v>2800</v>
      </c>
      <c r="I104" s="191">
        <v>2450</v>
      </c>
      <c r="J104" s="283" t="s">
        <v>724</v>
      </c>
      <c r="K104" s="167"/>
      <c r="L104" s="274"/>
      <c r="M104" s="213">
        <f t="shared" si="144"/>
        <v>0</v>
      </c>
      <c r="N104" s="213">
        <f t="shared" si="145"/>
        <v>0</v>
      </c>
      <c r="O104" s="214">
        <f t="shared" si="146"/>
        <v>0.24642857142857144</v>
      </c>
      <c r="P104" s="214">
        <f t="shared" si="147"/>
        <v>0.19770773638968481</v>
      </c>
      <c r="Q104" s="214">
        <f t="shared" si="148"/>
        <v>0.42448979591836733</v>
      </c>
      <c r="R104" s="214">
        <f t="shared" si="149"/>
        <v>0.29799426934097423</v>
      </c>
      <c r="S104" s="82"/>
    </row>
    <row r="105" spans="1:19" s="84" customFormat="1" ht="24.95" customHeight="1" x14ac:dyDescent="0.2">
      <c r="A105" s="293" t="s">
        <v>98</v>
      </c>
      <c r="B105" s="293"/>
      <c r="C105" s="293"/>
      <c r="D105" s="293"/>
      <c r="E105" s="293"/>
      <c r="F105" s="293"/>
      <c r="G105" s="293"/>
      <c r="H105" s="293"/>
      <c r="I105" s="293"/>
      <c r="J105" s="293"/>
      <c r="K105" s="220"/>
      <c r="L105" s="272"/>
      <c r="M105" s="216"/>
      <c r="N105" s="216"/>
      <c r="O105" s="216"/>
      <c r="P105" s="216"/>
      <c r="Q105" s="216"/>
      <c r="R105" s="216"/>
      <c r="S105" s="83"/>
    </row>
    <row r="106" spans="1:19" s="84" customFormat="1" ht="87.75" customHeight="1" x14ac:dyDescent="0.2">
      <c r="A106" s="161">
        <v>122105</v>
      </c>
      <c r="B106" s="162" t="s">
        <v>186</v>
      </c>
      <c r="C106" s="163"/>
      <c r="D106" s="183" t="s">
        <v>126</v>
      </c>
      <c r="E106" s="164" t="s">
        <v>5</v>
      </c>
      <c r="F106" s="165"/>
      <c r="G106" s="191">
        <v>890</v>
      </c>
      <c r="H106" s="194">
        <v>500</v>
      </c>
      <c r="I106" s="194">
        <v>500</v>
      </c>
      <c r="J106" s="166" t="s">
        <v>11</v>
      </c>
      <c r="K106" s="167">
        <v>1</v>
      </c>
      <c r="L106" s="274"/>
      <c r="M106" s="213">
        <f t="shared" ref="M106:M111" si="150">L106*H106</f>
        <v>0</v>
      </c>
      <c r="N106" s="213">
        <f t="shared" ref="N106:N111" si="151">L106*I106</f>
        <v>0</v>
      </c>
      <c r="O106" s="214">
        <f t="shared" ref="O106:O111" si="152">(G106-H106)/H106</f>
        <v>0.78</v>
      </c>
      <c r="P106" s="214">
        <f t="shared" ref="P106:P111" si="153">(G106-H106)/G106</f>
        <v>0.43820224719101125</v>
      </c>
      <c r="Q106" s="214">
        <f t="shared" ref="Q106:Q111" si="154">(G106-I106)/I106</f>
        <v>0.78</v>
      </c>
      <c r="R106" s="214">
        <f t="shared" ref="R106:R111" si="155">(G106-I106)/G106</f>
        <v>0.43820224719101125</v>
      </c>
      <c r="S106" s="83"/>
    </row>
    <row r="107" spans="1:19" s="84" customFormat="1" ht="87.75" customHeight="1" x14ac:dyDescent="0.2">
      <c r="A107" s="161">
        <v>120105</v>
      </c>
      <c r="B107" s="162" t="s">
        <v>187</v>
      </c>
      <c r="C107" s="163"/>
      <c r="D107" s="183" t="s">
        <v>125</v>
      </c>
      <c r="E107" s="164" t="s">
        <v>5</v>
      </c>
      <c r="F107" s="165"/>
      <c r="G107" s="191">
        <v>1390</v>
      </c>
      <c r="H107" s="194">
        <v>900</v>
      </c>
      <c r="I107" s="194">
        <v>900</v>
      </c>
      <c r="J107" s="218" t="s">
        <v>701</v>
      </c>
      <c r="K107" s="167">
        <v>1</v>
      </c>
      <c r="L107" s="274"/>
      <c r="M107" s="213">
        <f t="shared" si="150"/>
        <v>0</v>
      </c>
      <c r="N107" s="213">
        <f t="shared" si="151"/>
        <v>0</v>
      </c>
      <c r="O107" s="214">
        <f t="shared" si="152"/>
        <v>0.5444444444444444</v>
      </c>
      <c r="P107" s="214">
        <f t="shared" si="153"/>
        <v>0.35251798561151076</v>
      </c>
      <c r="Q107" s="214">
        <f t="shared" si="154"/>
        <v>0.5444444444444444</v>
      </c>
      <c r="R107" s="214">
        <f t="shared" si="155"/>
        <v>0.35251798561151076</v>
      </c>
      <c r="S107" s="82"/>
    </row>
    <row r="108" spans="1:19" s="84" customFormat="1" ht="87.75" customHeight="1" x14ac:dyDescent="0.2">
      <c r="A108" s="161">
        <v>122055</v>
      </c>
      <c r="B108" s="162" t="s">
        <v>132</v>
      </c>
      <c r="C108" s="163"/>
      <c r="D108" s="183" t="s">
        <v>136</v>
      </c>
      <c r="E108" s="164" t="s">
        <v>5</v>
      </c>
      <c r="F108" s="165"/>
      <c r="G108" s="191">
        <v>3000</v>
      </c>
      <c r="H108" s="194">
        <v>2000</v>
      </c>
      <c r="I108" s="194">
        <v>2000</v>
      </c>
      <c r="J108" s="166" t="s">
        <v>11</v>
      </c>
      <c r="K108" s="167">
        <v>1</v>
      </c>
      <c r="L108" s="274"/>
      <c r="M108" s="213">
        <f t="shared" si="150"/>
        <v>0</v>
      </c>
      <c r="N108" s="213">
        <f t="shared" si="151"/>
        <v>0</v>
      </c>
      <c r="O108" s="214">
        <f t="shared" si="152"/>
        <v>0.5</v>
      </c>
      <c r="P108" s="214">
        <f t="shared" si="153"/>
        <v>0.33333333333333331</v>
      </c>
      <c r="Q108" s="214">
        <f t="shared" si="154"/>
        <v>0.5</v>
      </c>
      <c r="R108" s="214">
        <f t="shared" si="155"/>
        <v>0.33333333333333331</v>
      </c>
      <c r="S108" s="82"/>
    </row>
    <row r="109" spans="1:19" s="84" customFormat="1" ht="87.75" customHeight="1" x14ac:dyDescent="0.2">
      <c r="A109" s="161">
        <v>120404</v>
      </c>
      <c r="B109" s="162" t="s">
        <v>631</v>
      </c>
      <c r="C109" s="25"/>
      <c r="D109" s="183" t="s">
        <v>124</v>
      </c>
      <c r="E109" s="164" t="s">
        <v>12</v>
      </c>
      <c r="F109" s="165"/>
      <c r="G109" s="191">
        <v>1390</v>
      </c>
      <c r="H109" s="194">
        <v>900</v>
      </c>
      <c r="I109" s="194">
        <v>900</v>
      </c>
      <c r="J109" s="283" t="s">
        <v>723</v>
      </c>
      <c r="K109" s="167">
        <v>1</v>
      </c>
      <c r="L109" s="274"/>
      <c r="M109" s="213">
        <f t="shared" si="150"/>
        <v>0</v>
      </c>
      <c r="N109" s="213">
        <f t="shared" si="151"/>
        <v>0</v>
      </c>
      <c r="O109" s="214">
        <f t="shared" si="152"/>
        <v>0.5444444444444444</v>
      </c>
      <c r="P109" s="214">
        <f t="shared" si="153"/>
        <v>0.35251798561151076</v>
      </c>
      <c r="Q109" s="214">
        <f t="shared" si="154"/>
        <v>0.5444444444444444</v>
      </c>
      <c r="R109" s="214">
        <f t="shared" si="155"/>
        <v>0.35251798561151076</v>
      </c>
      <c r="S109" s="82"/>
    </row>
    <row r="110" spans="1:19" s="84" customFormat="1" ht="87.75" customHeight="1" x14ac:dyDescent="0.2">
      <c r="A110" s="161">
        <v>120303</v>
      </c>
      <c r="B110" s="162" t="s">
        <v>132</v>
      </c>
      <c r="C110" s="25"/>
      <c r="D110" s="183" t="s">
        <v>124</v>
      </c>
      <c r="E110" s="164" t="s">
        <v>3</v>
      </c>
      <c r="F110" s="165"/>
      <c r="G110" s="191">
        <v>1390</v>
      </c>
      <c r="H110" s="194">
        <v>900</v>
      </c>
      <c r="I110" s="194">
        <v>900</v>
      </c>
      <c r="J110" s="218" t="s">
        <v>701</v>
      </c>
      <c r="K110" s="167">
        <v>1</v>
      </c>
      <c r="L110" s="274"/>
      <c r="M110" s="213">
        <f t="shared" si="150"/>
        <v>0</v>
      </c>
      <c r="N110" s="213">
        <f t="shared" si="151"/>
        <v>0</v>
      </c>
      <c r="O110" s="214">
        <f t="shared" si="152"/>
        <v>0.5444444444444444</v>
      </c>
      <c r="P110" s="214">
        <f t="shared" si="153"/>
        <v>0.35251798561151076</v>
      </c>
      <c r="Q110" s="214">
        <f t="shared" si="154"/>
        <v>0.5444444444444444</v>
      </c>
      <c r="R110" s="214">
        <f t="shared" si="155"/>
        <v>0.35251798561151076</v>
      </c>
      <c r="S110" s="82"/>
    </row>
    <row r="111" spans="1:19" s="84" customFormat="1" ht="87.75" customHeight="1" x14ac:dyDescent="0.2">
      <c r="A111" s="161">
        <v>120201</v>
      </c>
      <c r="B111" s="162" t="s">
        <v>632</v>
      </c>
      <c r="C111" s="163"/>
      <c r="D111" s="183" t="s">
        <v>124</v>
      </c>
      <c r="E111" s="164" t="s">
        <v>2</v>
      </c>
      <c r="F111" s="165"/>
      <c r="G111" s="191">
        <v>1390</v>
      </c>
      <c r="H111" s="194">
        <v>900</v>
      </c>
      <c r="I111" s="194">
        <v>900</v>
      </c>
      <c r="J111" s="166" t="s">
        <v>11</v>
      </c>
      <c r="K111" s="167">
        <v>1</v>
      </c>
      <c r="L111" s="274"/>
      <c r="M111" s="213">
        <f t="shared" si="150"/>
        <v>0</v>
      </c>
      <c r="N111" s="213">
        <f t="shared" si="151"/>
        <v>0</v>
      </c>
      <c r="O111" s="214">
        <f t="shared" si="152"/>
        <v>0.5444444444444444</v>
      </c>
      <c r="P111" s="214">
        <f t="shared" si="153"/>
        <v>0.35251798561151076</v>
      </c>
      <c r="Q111" s="214">
        <f t="shared" si="154"/>
        <v>0.5444444444444444</v>
      </c>
      <c r="R111" s="214">
        <f t="shared" si="155"/>
        <v>0.35251798561151076</v>
      </c>
      <c r="S111" s="82"/>
    </row>
    <row r="112" spans="1:19" ht="24.95" customHeight="1" x14ac:dyDescent="0.2">
      <c r="A112" s="299"/>
      <c r="B112" s="299"/>
      <c r="C112" s="299"/>
      <c r="D112" s="299"/>
      <c r="E112" s="299"/>
      <c r="F112" s="299"/>
      <c r="G112" s="299"/>
      <c r="H112" s="299"/>
      <c r="I112" s="299"/>
      <c r="J112" s="299"/>
      <c r="K112" s="221"/>
      <c r="L112" s="221"/>
      <c r="M112" s="89"/>
      <c r="N112" s="89"/>
      <c r="O112" s="89"/>
      <c r="P112" s="89"/>
      <c r="Q112" s="89"/>
      <c r="R112" s="89"/>
      <c r="S112" s="82"/>
    </row>
    <row r="113" spans="1:25" ht="18.95" customHeight="1" x14ac:dyDescent="0.3">
      <c r="F113" s="90"/>
    </row>
    <row r="114" spans="1:25" s="2" customFormat="1" x14ac:dyDescent="0.3">
      <c r="A114" s="78"/>
      <c r="B114" s="78"/>
      <c r="C114" s="156"/>
      <c r="D114" s="185"/>
      <c r="E114" s="31"/>
      <c r="F114" s="78"/>
      <c r="G114" s="38"/>
      <c r="H114" s="39"/>
      <c r="I114" s="40"/>
      <c r="J114" s="79"/>
      <c r="K114" s="145"/>
      <c r="L114" s="78"/>
      <c r="T114" s="264"/>
      <c r="U114" s="264"/>
      <c r="V114" s="264"/>
      <c r="W114" s="264"/>
      <c r="X114" s="264"/>
      <c r="Y114" s="264"/>
    </row>
    <row r="115" spans="1:25" s="2" customFormat="1" ht="22.5" customHeight="1" x14ac:dyDescent="0.2">
      <c r="A115" s="294" t="s">
        <v>506</v>
      </c>
      <c r="B115" s="294"/>
      <c r="C115" s="294"/>
      <c r="D115" s="294"/>
      <c r="E115" s="294"/>
      <c r="F115" s="292" t="s">
        <v>481</v>
      </c>
      <c r="G115" s="292"/>
      <c r="H115" s="292"/>
      <c r="I115" s="292"/>
      <c r="J115" s="292"/>
      <c r="K115" s="292"/>
      <c r="L115" s="292"/>
      <c r="T115" s="264"/>
      <c r="U115" s="264"/>
      <c r="V115" s="264"/>
      <c r="W115" s="264"/>
      <c r="X115" s="264"/>
      <c r="Y115" s="264"/>
    </row>
    <row r="116" spans="1:25" s="2" customFormat="1" x14ac:dyDescent="0.3">
      <c r="A116" s="133"/>
      <c r="B116" s="133"/>
      <c r="C116" s="157"/>
      <c r="D116" s="133"/>
      <c r="E116" s="133"/>
      <c r="F116" s="132"/>
      <c r="G116" s="197"/>
      <c r="H116" s="197"/>
      <c r="I116" s="197"/>
      <c r="J116" s="132"/>
      <c r="K116" s="120"/>
      <c r="L116" s="78"/>
      <c r="T116" s="264"/>
      <c r="U116" s="264"/>
      <c r="V116" s="264"/>
      <c r="W116" s="264"/>
      <c r="X116" s="264"/>
      <c r="Y116" s="264"/>
    </row>
    <row r="117" spans="1:25" s="2" customFormat="1" ht="22.5" customHeight="1" x14ac:dyDescent="0.25">
      <c r="A117" s="341" t="s">
        <v>301</v>
      </c>
      <c r="B117" s="341"/>
      <c r="C117" s="341"/>
      <c r="D117" s="341"/>
      <c r="E117" s="341"/>
      <c r="F117" s="340" t="s">
        <v>681</v>
      </c>
      <c r="G117" s="340"/>
      <c r="H117" s="340"/>
      <c r="I117" s="340"/>
      <c r="J117" s="340"/>
      <c r="K117" s="340"/>
      <c r="L117" s="340"/>
      <c r="T117" s="264"/>
      <c r="U117" s="264"/>
      <c r="V117" s="264"/>
      <c r="W117" s="264"/>
      <c r="X117" s="264"/>
      <c r="Y117" s="264"/>
    </row>
    <row r="118" spans="1:25" s="2" customFormat="1" ht="22.5" customHeight="1" x14ac:dyDescent="0.25">
      <c r="A118" s="341" t="s">
        <v>302</v>
      </c>
      <c r="B118" s="341"/>
      <c r="C118" s="341"/>
      <c r="D118" s="341"/>
      <c r="E118" s="341"/>
      <c r="F118" s="340" t="s">
        <v>461</v>
      </c>
      <c r="G118" s="340"/>
      <c r="H118" s="340"/>
      <c r="I118" s="340"/>
      <c r="J118" s="340"/>
      <c r="K118" s="340"/>
      <c r="L118" s="340"/>
      <c r="T118" s="264"/>
      <c r="U118" s="264"/>
      <c r="V118" s="264"/>
      <c r="W118" s="264"/>
      <c r="X118" s="264"/>
      <c r="Y118" s="264"/>
    </row>
    <row r="119" spans="1:25" s="2" customFormat="1" ht="22.5" customHeight="1" x14ac:dyDescent="0.25">
      <c r="A119" s="341" t="s">
        <v>304</v>
      </c>
      <c r="B119" s="341"/>
      <c r="C119" s="341"/>
      <c r="D119" s="341"/>
      <c r="E119" s="341"/>
      <c r="F119" s="340" t="s">
        <v>57</v>
      </c>
      <c r="G119" s="340"/>
      <c r="H119" s="340"/>
      <c r="I119" s="340"/>
      <c r="J119" s="340"/>
      <c r="K119" s="340"/>
      <c r="L119" s="340"/>
      <c r="T119" s="264"/>
      <c r="U119" s="264"/>
      <c r="V119" s="264"/>
      <c r="W119" s="264"/>
      <c r="X119" s="264"/>
      <c r="Y119" s="264"/>
    </row>
    <row r="120" spans="1:25" s="2" customFormat="1" x14ac:dyDescent="0.3">
      <c r="A120" s="78"/>
      <c r="B120" s="78"/>
      <c r="C120" s="156"/>
      <c r="D120" s="185"/>
      <c r="E120" s="31"/>
      <c r="F120" s="78"/>
      <c r="G120" s="38"/>
      <c r="H120" s="39"/>
      <c r="I120" s="40"/>
      <c r="J120" s="79"/>
      <c r="K120" s="145"/>
      <c r="L120" s="78"/>
      <c r="T120" s="264"/>
      <c r="U120" s="264"/>
      <c r="V120" s="264"/>
      <c r="W120" s="264"/>
      <c r="X120" s="264"/>
      <c r="Y120" s="264"/>
    </row>
    <row r="121" spans="1:25" s="2" customFormat="1" x14ac:dyDescent="0.3">
      <c r="A121" s="338" t="s">
        <v>305</v>
      </c>
      <c r="B121" s="338"/>
      <c r="C121" s="338"/>
      <c r="D121" s="338"/>
      <c r="E121" s="338"/>
      <c r="F121" s="338"/>
      <c r="G121" s="338"/>
      <c r="H121" s="338"/>
      <c r="I121" s="40"/>
      <c r="J121" s="40"/>
      <c r="K121" s="145"/>
      <c r="L121" s="38"/>
      <c r="T121" s="264"/>
      <c r="U121" s="264"/>
      <c r="V121" s="264"/>
      <c r="W121" s="264"/>
      <c r="X121" s="264"/>
      <c r="Y121" s="264"/>
    </row>
    <row r="122" spans="1:25" s="2" customFormat="1" x14ac:dyDescent="0.3">
      <c r="A122" s="338" t="s">
        <v>306</v>
      </c>
      <c r="B122" s="338"/>
      <c r="C122" s="338"/>
      <c r="D122" s="338"/>
      <c r="E122" s="338"/>
      <c r="F122" s="338"/>
      <c r="G122" s="338"/>
      <c r="H122" s="338"/>
      <c r="I122" s="116"/>
      <c r="J122" s="116"/>
      <c r="K122" s="146"/>
      <c r="L122" s="116"/>
      <c r="T122" s="264"/>
      <c r="U122" s="264"/>
      <c r="V122" s="264"/>
      <c r="W122" s="264"/>
      <c r="X122" s="264"/>
      <c r="Y122" s="264"/>
    </row>
    <row r="123" spans="1:25" s="2" customFormat="1" x14ac:dyDescent="0.3">
      <c r="A123" s="338" t="s">
        <v>538</v>
      </c>
      <c r="B123" s="338"/>
      <c r="C123" s="338"/>
      <c r="D123" s="338"/>
      <c r="E123" s="338"/>
      <c r="F123" s="338"/>
      <c r="G123" s="338"/>
      <c r="H123" s="338"/>
      <c r="I123" s="40"/>
      <c r="J123" s="40"/>
      <c r="K123" s="145"/>
      <c r="L123" s="38"/>
      <c r="T123" s="264"/>
      <c r="U123" s="264"/>
      <c r="V123" s="264"/>
      <c r="W123" s="264"/>
      <c r="X123" s="264"/>
      <c r="Y123" s="264"/>
    </row>
    <row r="124" spans="1:25" s="2" customFormat="1" x14ac:dyDescent="0.3">
      <c r="A124" s="338" t="s">
        <v>485</v>
      </c>
      <c r="B124" s="338"/>
      <c r="C124" s="338"/>
      <c r="D124" s="338"/>
      <c r="E124" s="338"/>
      <c r="F124" s="338"/>
      <c r="G124" s="338"/>
      <c r="H124" s="338"/>
      <c r="I124" s="116"/>
      <c r="J124" s="116"/>
      <c r="K124" s="146"/>
      <c r="L124" s="116"/>
      <c r="T124" s="264"/>
      <c r="U124" s="264"/>
      <c r="V124" s="264"/>
      <c r="W124" s="264"/>
      <c r="X124" s="264"/>
      <c r="Y124" s="264"/>
    </row>
    <row r="125" spans="1:25" s="2" customFormat="1" x14ac:dyDescent="0.3">
      <c r="A125" s="338" t="s">
        <v>308</v>
      </c>
      <c r="B125" s="338"/>
      <c r="C125" s="338"/>
      <c r="D125" s="338"/>
      <c r="E125" s="338"/>
      <c r="F125" s="338"/>
      <c r="G125" s="338"/>
      <c r="H125" s="338"/>
      <c r="I125" s="40"/>
      <c r="J125" s="40"/>
      <c r="K125" s="145"/>
      <c r="L125" s="38"/>
      <c r="T125" s="264"/>
      <c r="U125" s="264"/>
      <c r="V125" s="264"/>
      <c r="W125" s="264"/>
      <c r="X125" s="264"/>
      <c r="Y125" s="264"/>
    </row>
    <row r="126" spans="1:25" s="2" customFormat="1" x14ac:dyDescent="0.3">
      <c r="A126" s="338" t="s">
        <v>309</v>
      </c>
      <c r="B126" s="338"/>
      <c r="C126" s="338"/>
      <c r="D126" s="338"/>
      <c r="E126" s="338"/>
      <c r="F126" s="338"/>
      <c r="G126" s="338"/>
      <c r="H126" s="338"/>
      <c r="I126" s="116"/>
      <c r="J126" s="116"/>
      <c r="K126" s="146"/>
      <c r="L126" s="116"/>
      <c r="T126" s="264"/>
      <c r="U126" s="264"/>
      <c r="V126" s="264"/>
      <c r="W126" s="264"/>
      <c r="X126" s="264"/>
      <c r="Y126" s="264"/>
    </row>
    <row r="127" spans="1:25" s="2" customFormat="1" x14ac:dyDescent="0.3">
      <c r="A127" s="78"/>
      <c r="B127" s="38"/>
      <c r="C127" s="158"/>
      <c r="D127" s="185"/>
      <c r="E127" s="39"/>
      <c r="F127" s="38"/>
      <c r="G127" s="38"/>
      <c r="H127" s="39"/>
      <c r="I127" s="40"/>
      <c r="J127" s="40"/>
      <c r="K127" s="145"/>
      <c r="L127" s="38"/>
      <c r="T127" s="264"/>
      <c r="U127" s="264"/>
      <c r="V127" s="264"/>
      <c r="W127" s="264"/>
      <c r="X127" s="264"/>
      <c r="Y127" s="264"/>
    </row>
    <row r="128" spans="1:25" s="2" customFormat="1" ht="23.25" customHeight="1" x14ac:dyDescent="0.3">
      <c r="A128" s="151"/>
      <c r="B128" s="41"/>
      <c r="C128" s="159"/>
      <c r="D128" s="186"/>
      <c r="E128" s="42"/>
      <c r="F128" s="41"/>
      <c r="G128" s="41"/>
      <c r="H128" s="42"/>
      <c r="I128" s="43"/>
      <c r="J128" s="43"/>
      <c r="K128" s="147"/>
      <c r="L128" s="41"/>
      <c r="T128" s="264"/>
      <c r="U128" s="264"/>
      <c r="V128" s="264"/>
      <c r="W128" s="264"/>
      <c r="X128" s="264"/>
      <c r="Y128" s="264"/>
    </row>
    <row r="129" spans="1:25" s="2" customFormat="1" x14ac:dyDescent="0.3">
      <c r="A129" s="338" t="s">
        <v>310</v>
      </c>
      <c r="B129" s="338"/>
      <c r="C129" s="338"/>
      <c r="D129" s="338"/>
      <c r="E129" s="338"/>
      <c r="F129" s="338"/>
      <c r="G129" s="338"/>
      <c r="H129" s="338"/>
      <c r="I129" s="338"/>
      <c r="J129" s="338"/>
      <c r="K129" s="338"/>
      <c r="L129" s="338"/>
      <c r="T129" s="264"/>
      <c r="U129" s="264"/>
      <c r="V129" s="264"/>
      <c r="W129" s="264"/>
      <c r="X129" s="264"/>
      <c r="Y129" s="264"/>
    </row>
    <row r="130" spans="1:25" s="2" customFormat="1" x14ac:dyDescent="0.3">
      <c r="A130" s="338" t="s">
        <v>192</v>
      </c>
      <c r="B130" s="338"/>
      <c r="C130" s="338"/>
      <c r="D130" s="338"/>
      <c r="E130" s="338"/>
      <c r="F130" s="338"/>
      <c r="G130" s="338"/>
      <c r="H130" s="338"/>
      <c r="I130" s="338"/>
      <c r="J130" s="338"/>
      <c r="K130" s="338"/>
      <c r="L130" s="338"/>
      <c r="T130" s="264"/>
      <c r="U130" s="264"/>
      <c r="V130" s="264"/>
      <c r="W130" s="264"/>
      <c r="X130" s="264"/>
      <c r="Y130" s="264"/>
    </row>
    <row r="131" spans="1:25" s="2" customFormat="1" x14ac:dyDescent="0.3">
      <c r="A131" s="338" t="s">
        <v>543</v>
      </c>
      <c r="B131" s="338"/>
      <c r="C131" s="338"/>
      <c r="D131" s="338"/>
      <c r="E131" s="338"/>
      <c r="F131" s="338"/>
      <c r="G131" s="338"/>
      <c r="H131" s="338"/>
      <c r="I131" s="338"/>
      <c r="J131" s="338"/>
      <c r="K131" s="338"/>
      <c r="L131" s="338"/>
      <c r="T131" s="264"/>
      <c r="U131" s="264"/>
      <c r="V131" s="264"/>
      <c r="W131" s="264"/>
      <c r="X131" s="264"/>
      <c r="Y131" s="264"/>
    </row>
    <row r="132" spans="1:25" ht="18.95" customHeight="1" x14ac:dyDescent="0.3">
      <c r="A132" s="125"/>
      <c r="B132" s="125"/>
      <c r="C132" s="160"/>
      <c r="D132" s="187"/>
      <c r="E132" s="125"/>
      <c r="F132" s="90"/>
      <c r="G132" s="198"/>
      <c r="H132" s="198"/>
      <c r="I132" s="198"/>
      <c r="J132" s="95"/>
      <c r="K132" s="148"/>
    </row>
    <row r="133" spans="1:25" s="130" customFormat="1" ht="25.5" customHeight="1" x14ac:dyDescent="0.3">
      <c r="A133" s="339" t="s">
        <v>490</v>
      </c>
      <c r="B133" s="339"/>
      <c r="C133" s="339"/>
      <c r="D133" s="339"/>
      <c r="E133" s="126"/>
      <c r="F133" s="126"/>
      <c r="G133" s="126"/>
      <c r="H133" s="127"/>
      <c r="I133" s="128"/>
      <c r="J133" s="128"/>
      <c r="K133" s="149"/>
      <c r="L133" s="126"/>
      <c r="M133" s="129"/>
      <c r="N133" s="129"/>
      <c r="O133" s="129"/>
      <c r="P133" s="129"/>
      <c r="Q133" s="129"/>
      <c r="R133" s="129"/>
      <c r="S133" s="129"/>
      <c r="T133" s="262"/>
      <c r="U133" s="262"/>
      <c r="V133" s="262"/>
      <c r="W133" s="262"/>
      <c r="X133" s="262"/>
      <c r="Y133" s="262"/>
    </row>
    <row r="134" spans="1:25" s="130" customFormat="1" ht="25.5" customHeight="1" x14ac:dyDescent="0.3">
      <c r="A134" s="336" t="str">
        <f>МЕНЮ!F8</f>
        <v>НИКОЛАЙ ТЕЛКОВ</v>
      </c>
      <c r="B134" s="336"/>
      <c r="C134" s="336"/>
      <c r="D134" s="336"/>
      <c r="E134" s="126"/>
      <c r="F134" s="126"/>
      <c r="G134" s="126"/>
      <c r="H134" s="127"/>
      <c r="I134" s="128"/>
      <c r="J134" s="128"/>
      <c r="K134" s="149"/>
      <c r="L134" s="126"/>
      <c r="M134" s="129"/>
      <c r="N134" s="129"/>
      <c r="O134" s="129"/>
      <c r="P134" s="129"/>
      <c r="Q134" s="129"/>
      <c r="R134" s="129"/>
      <c r="S134" s="129"/>
      <c r="T134" s="262"/>
      <c r="U134" s="262"/>
      <c r="V134" s="262"/>
      <c r="W134" s="262"/>
      <c r="X134" s="262"/>
      <c r="Y134" s="262"/>
    </row>
    <row r="135" spans="1:25" s="130" customFormat="1" ht="25.5" customHeight="1" x14ac:dyDescent="0.3">
      <c r="A135" s="131" t="s">
        <v>491</v>
      </c>
      <c r="B135" s="336" t="str">
        <f>МЕНЮ!F9</f>
        <v>8(495)518-36-99</v>
      </c>
      <c r="C135" s="336"/>
      <c r="D135" s="336"/>
      <c r="E135" s="126"/>
      <c r="F135" s="126"/>
      <c r="G135" s="126"/>
      <c r="H135" s="127"/>
      <c r="I135" s="128"/>
      <c r="J135" s="128"/>
      <c r="K135" s="149"/>
      <c r="L135" s="126"/>
      <c r="M135" s="129"/>
      <c r="N135" s="129"/>
      <c r="O135" s="129"/>
      <c r="P135" s="129"/>
      <c r="Q135" s="129"/>
      <c r="R135" s="129"/>
      <c r="S135" s="129"/>
      <c r="T135" s="262"/>
      <c r="U135" s="262"/>
      <c r="V135" s="262"/>
      <c r="W135" s="262"/>
      <c r="X135" s="262"/>
      <c r="Y135" s="262"/>
    </row>
    <row r="136" spans="1:25" s="130" customFormat="1" ht="25.5" customHeight="1" x14ac:dyDescent="0.3">
      <c r="A136" s="131" t="s">
        <v>492</v>
      </c>
      <c r="B136" s="337" t="str">
        <f>МЕНЮ!F10</f>
        <v>ik@razor-russia.ru</v>
      </c>
      <c r="C136" s="337"/>
      <c r="D136" s="337"/>
      <c r="E136" s="126"/>
      <c r="F136" s="126"/>
      <c r="G136" s="126"/>
      <c r="H136" s="127"/>
      <c r="I136" s="128"/>
      <c r="J136" s="128"/>
      <c r="K136" s="149"/>
      <c r="L136" s="126"/>
      <c r="M136" s="129"/>
      <c r="N136" s="129"/>
      <c r="O136" s="129"/>
      <c r="P136" s="129"/>
      <c r="Q136" s="129"/>
      <c r="R136" s="129"/>
      <c r="S136" s="129"/>
      <c r="T136" s="262"/>
      <c r="U136" s="262"/>
      <c r="V136" s="262"/>
      <c r="W136" s="262"/>
      <c r="X136" s="262"/>
      <c r="Y136" s="262"/>
    </row>
  </sheetData>
  <mergeCells count="62">
    <mergeCell ref="M2:R4"/>
    <mergeCell ref="Q5:Q7"/>
    <mergeCell ref="L5:L7"/>
    <mergeCell ref="I5:I7"/>
    <mergeCell ref="K5:K7"/>
    <mergeCell ref="N5:N7"/>
    <mergeCell ref="O5:O7"/>
    <mergeCell ref="P5:P7"/>
    <mergeCell ref="R5:R7"/>
    <mergeCell ref="M5:M7"/>
    <mergeCell ref="I2:J3"/>
    <mergeCell ref="K2:L3"/>
    <mergeCell ref="K4:L4"/>
    <mergeCell ref="I4:J4"/>
    <mergeCell ref="A123:H123"/>
    <mergeCell ref="A124:H124"/>
    <mergeCell ref="A125:H125"/>
    <mergeCell ref="A134:D134"/>
    <mergeCell ref="F117:L117"/>
    <mergeCell ref="F118:L118"/>
    <mergeCell ref="A121:H121"/>
    <mergeCell ref="A122:H122"/>
    <mergeCell ref="A117:E117"/>
    <mergeCell ref="A118:E118"/>
    <mergeCell ref="A119:E119"/>
    <mergeCell ref="F119:L119"/>
    <mergeCell ref="B135:D135"/>
    <mergeCell ref="B136:D136"/>
    <mergeCell ref="A126:H126"/>
    <mergeCell ref="A129:L129"/>
    <mergeCell ref="A130:L130"/>
    <mergeCell ref="A131:L131"/>
    <mergeCell ref="A133:D133"/>
    <mergeCell ref="A2:F2"/>
    <mergeCell ref="A3:F3"/>
    <mergeCell ref="A4:F4"/>
    <mergeCell ref="G5:G7"/>
    <mergeCell ref="A5:A7"/>
    <mergeCell ref="B5:B7"/>
    <mergeCell ref="E5:E7"/>
    <mergeCell ref="G2:H4"/>
    <mergeCell ref="H5:H7"/>
    <mergeCell ref="F5:F7"/>
    <mergeCell ref="D5:D7"/>
    <mergeCell ref="C5:C7"/>
    <mergeCell ref="A8:J8"/>
    <mergeCell ref="A27:J27"/>
    <mergeCell ref="J5:J7"/>
    <mergeCell ref="A105:J105"/>
    <mergeCell ref="A112:J112"/>
    <mergeCell ref="A22:J22"/>
    <mergeCell ref="A32:J32"/>
    <mergeCell ref="F115:L115"/>
    <mergeCell ref="A39:J39"/>
    <mergeCell ref="A44:J44"/>
    <mergeCell ref="A59:J59"/>
    <mergeCell ref="A62:J62"/>
    <mergeCell ref="A74:J74"/>
    <mergeCell ref="A90:J90"/>
    <mergeCell ref="A98:J98"/>
    <mergeCell ref="A115:E115"/>
    <mergeCell ref="A101:J101"/>
  </mergeCells>
  <phoneticPr fontId="3" type="noConversion"/>
  <hyperlinks>
    <hyperlink ref="D9" r:id="rId1" xr:uid="{00000000-0004-0000-0100-000000000000}"/>
    <hyperlink ref="D10" r:id="rId2" xr:uid="{00000000-0004-0000-0100-000001000000}"/>
    <hyperlink ref="D12" r:id="rId3" xr:uid="{00000000-0004-0000-0100-000002000000}"/>
    <hyperlink ref="D13" r:id="rId4" xr:uid="{00000000-0004-0000-0100-000003000000}"/>
    <hyperlink ref="D15" r:id="rId5" xr:uid="{00000000-0004-0000-0100-000004000000}"/>
    <hyperlink ref="D18" r:id="rId6" xr:uid="{00000000-0004-0000-0100-000005000000}"/>
    <hyperlink ref="D19" r:id="rId7" xr:uid="{00000000-0004-0000-0100-000006000000}"/>
    <hyperlink ref="D23" r:id="rId8" xr:uid="{00000000-0004-0000-0100-000007000000}"/>
    <hyperlink ref="D24" r:id="rId9" xr:uid="{00000000-0004-0000-0100-000008000000}"/>
    <hyperlink ref="D25" r:id="rId10" xr:uid="{00000000-0004-0000-0100-000009000000}"/>
    <hyperlink ref="D26" r:id="rId11" xr:uid="{00000000-0004-0000-0100-00000A000000}"/>
    <hyperlink ref="D28" r:id="rId12" xr:uid="{00000000-0004-0000-0100-00000C000000}"/>
    <hyperlink ref="D29" r:id="rId13" xr:uid="{00000000-0004-0000-0100-00000D000000}"/>
    <hyperlink ref="D30" r:id="rId14" xr:uid="{00000000-0004-0000-0100-00000E000000}"/>
    <hyperlink ref="D31" r:id="rId15" xr:uid="{00000000-0004-0000-0100-00000F000000}"/>
    <hyperlink ref="D33" r:id="rId16" xr:uid="{00000000-0004-0000-0100-000010000000}"/>
    <hyperlink ref="D37" r:id="rId17" xr:uid="{00000000-0004-0000-0100-000011000000}"/>
    <hyperlink ref="D40" r:id="rId18" xr:uid="{00000000-0004-0000-0100-000012000000}"/>
    <hyperlink ref="D42" r:id="rId19" xr:uid="{00000000-0004-0000-0100-000014000000}"/>
    <hyperlink ref="D43" r:id="rId20" xr:uid="{00000000-0004-0000-0100-000015000000}"/>
    <hyperlink ref="D45" r:id="rId21" xr:uid="{00000000-0004-0000-0100-000016000000}"/>
    <hyperlink ref="D46" r:id="rId22" xr:uid="{00000000-0004-0000-0100-000017000000}"/>
    <hyperlink ref="D47" r:id="rId23" xr:uid="{00000000-0004-0000-0100-000018000000}"/>
    <hyperlink ref="D48" r:id="rId24" xr:uid="{00000000-0004-0000-0100-000019000000}"/>
    <hyperlink ref="D49" r:id="rId25" xr:uid="{00000000-0004-0000-0100-00001A000000}"/>
    <hyperlink ref="D50" r:id="rId26" xr:uid="{00000000-0004-0000-0100-00001B000000}"/>
    <hyperlink ref="D51" r:id="rId27" xr:uid="{00000000-0004-0000-0100-00001C000000}"/>
    <hyperlink ref="D52" r:id="rId28" xr:uid="{00000000-0004-0000-0100-00001D000000}"/>
    <hyperlink ref="D53" r:id="rId29" xr:uid="{00000000-0004-0000-0100-00001E000000}"/>
    <hyperlink ref="D54" r:id="rId30" xr:uid="{00000000-0004-0000-0100-00001F000000}"/>
    <hyperlink ref="D56" r:id="rId31" xr:uid="{00000000-0004-0000-0100-000020000000}"/>
    <hyperlink ref="D57" r:id="rId32" xr:uid="{00000000-0004-0000-0100-000021000000}"/>
    <hyperlink ref="D58" r:id="rId33" xr:uid="{00000000-0004-0000-0100-000022000000}"/>
    <hyperlink ref="D60" r:id="rId34" xr:uid="{00000000-0004-0000-0100-000023000000}"/>
    <hyperlink ref="D61" r:id="rId35" xr:uid="{00000000-0004-0000-0100-000024000000}"/>
    <hyperlink ref="D64" r:id="rId36" xr:uid="{00000000-0004-0000-0100-000025000000}"/>
    <hyperlink ref="D65" r:id="rId37" xr:uid="{00000000-0004-0000-0100-000026000000}"/>
    <hyperlink ref="D66" r:id="rId38" xr:uid="{00000000-0004-0000-0100-000027000000}"/>
    <hyperlink ref="D67" r:id="rId39" xr:uid="{00000000-0004-0000-0100-000028000000}"/>
    <hyperlink ref="D68" r:id="rId40" xr:uid="{00000000-0004-0000-0100-000029000000}"/>
    <hyperlink ref="D69" r:id="rId41" xr:uid="{00000000-0004-0000-0100-00002A000000}"/>
    <hyperlink ref="D70" r:id="rId42" xr:uid="{00000000-0004-0000-0100-00002B000000}"/>
    <hyperlink ref="D71" r:id="rId43" xr:uid="{00000000-0004-0000-0100-00002C000000}"/>
    <hyperlink ref="D72" r:id="rId44" xr:uid="{00000000-0004-0000-0100-00002D000000}"/>
    <hyperlink ref="D76" r:id="rId45" xr:uid="{00000000-0004-0000-0100-000033000000}"/>
    <hyperlink ref="D77" r:id="rId46" xr:uid="{00000000-0004-0000-0100-000034000000}"/>
    <hyperlink ref="D78" r:id="rId47" display="Spark" xr:uid="{00000000-0004-0000-0100-000036000000}"/>
    <hyperlink ref="D82" r:id="rId48" xr:uid="{00000000-0004-0000-0100-000037000000}"/>
    <hyperlink ref="D83" r:id="rId49" xr:uid="{00000000-0004-0000-0100-000038000000}"/>
    <hyperlink ref="D84" r:id="rId50" xr:uid="{00000000-0004-0000-0100-000039000000}"/>
    <hyperlink ref="D85" r:id="rId51" xr:uid="{00000000-0004-0000-0100-00003A000000}"/>
    <hyperlink ref="D91" r:id="rId52" xr:uid="{00000000-0004-0000-0100-00003E000000}"/>
    <hyperlink ref="D92" r:id="rId53" xr:uid="{00000000-0004-0000-0100-00003F000000}"/>
    <hyperlink ref="D93" r:id="rId54" xr:uid="{00000000-0004-0000-0100-000040000000}"/>
    <hyperlink ref="D94" r:id="rId55" xr:uid="{00000000-0004-0000-0100-000041000000}"/>
    <hyperlink ref="D99" r:id="rId56" xr:uid="{00000000-0004-0000-0100-000044000000}"/>
    <hyperlink ref="D100" r:id="rId57" xr:uid="{00000000-0004-0000-0100-000045000000}"/>
    <hyperlink ref="D106" r:id="rId58" xr:uid="{00000000-0004-0000-0100-00004E000000}"/>
    <hyperlink ref="D107" r:id="rId59" xr:uid="{00000000-0004-0000-0100-00004F000000}"/>
    <hyperlink ref="D108" r:id="rId60" xr:uid="{00000000-0004-0000-0100-000050000000}"/>
    <hyperlink ref="D109" r:id="rId61" xr:uid="{00000000-0004-0000-0100-000051000000}"/>
    <hyperlink ref="D110" r:id="rId62" xr:uid="{00000000-0004-0000-0100-000052000000}"/>
    <hyperlink ref="D111" r:id="rId63" xr:uid="{00000000-0004-0000-0100-000053000000}"/>
    <hyperlink ref="F117" r:id="rId64" xr:uid="{00000000-0004-0000-0100-000054000000}"/>
    <hyperlink ref="F118" r:id="rId65" xr:uid="{00000000-0004-0000-0100-000055000000}"/>
    <hyperlink ref="F119" r:id="rId66" xr:uid="{00000000-0004-0000-0100-000056000000}"/>
    <hyperlink ref="F115" r:id="rId67" xr:uid="{00000000-0004-0000-0100-000057000000}"/>
    <hyperlink ref="D14" r:id="rId68" xr:uid="{00000000-0004-0000-0100-000058000000}"/>
    <hyperlink ref="B136" r:id="rId69" display="ik@razor-russia.ru" xr:uid="{00000000-0004-0000-0100-00005B000000}"/>
    <hyperlink ref="A1" location="МЕНЮ!R1C1" tooltip="Возврат на главную страницу. Итоговая сумма заказа..." display="МЕНЮ" xr:uid="{00000000-0004-0000-0100-00005C000000}"/>
    <hyperlink ref="D73" r:id="rId70" xr:uid="{00000000-0004-0000-0100-00005D000000}"/>
    <hyperlink ref="D95" r:id="rId71" xr:uid="{00000000-0004-0000-0100-00005E000000}"/>
    <hyperlink ref="D96" r:id="rId72" xr:uid="{00000000-0004-0000-0100-00005F000000}"/>
    <hyperlink ref="D63" r:id="rId73" xr:uid="{00000000-0004-0000-0100-000060000000}"/>
    <hyperlink ref="D75" r:id="rId74" xr:uid="{00000000-0004-0000-0100-000061000000}"/>
    <hyperlink ref="D80" r:id="rId75" xr:uid="{00000000-0004-0000-0100-000062000000}"/>
    <hyperlink ref="D81" r:id="rId76" xr:uid="{00000000-0004-0000-0100-000063000000}"/>
    <hyperlink ref="D79" r:id="rId77" xr:uid="{00000000-0004-0000-0100-000064000000}"/>
    <hyperlink ref="D16" r:id="rId78" xr:uid="{00000000-0004-0000-0100-000069000000}"/>
    <hyperlink ref="D97" r:id="rId79" xr:uid="{00000000-0004-0000-0100-00006A000000}"/>
    <hyperlink ref="D34" r:id="rId80" xr:uid="{00000000-0004-0000-0100-00006C000000}"/>
    <hyperlink ref="D41" r:id="rId81" xr:uid="{00000000-0004-0000-0100-00006D000000}"/>
    <hyperlink ref="D38" r:id="rId82" xr:uid="{00000000-0004-0000-0100-00006E000000}"/>
    <hyperlink ref="D36" r:id="rId83" xr:uid="{00000000-0004-0000-0100-00006F000000}"/>
    <hyperlink ref="D35" r:id="rId84" xr:uid="{00000000-0004-0000-0100-000070000000}"/>
    <hyperlink ref="D20" r:id="rId85" xr:uid="{4D7DEBEA-ED37-485C-826C-E688AC428D39}"/>
    <hyperlink ref="D21" r:id="rId86" display="E Prime Air" xr:uid="{F095E795-9DD0-4AFD-8CA2-C59392665B2C}"/>
    <hyperlink ref="D55" r:id="rId87" display="RipSter Air" xr:uid="{A6A11EE6-004E-416D-9088-4680E88FD16B}"/>
    <hyperlink ref="D17" r:id="rId88" xr:uid="{1F82ED5D-E463-4149-AFA6-CF7A04911B44}"/>
    <hyperlink ref="D86" r:id="rId89" xr:uid="{71CD26FC-00AA-4B18-AA25-3E094503BD34}"/>
    <hyperlink ref="D87" r:id="rId90" xr:uid="{B9EEEDA1-2E65-4BB6-BA10-A84C0872D055}"/>
    <hyperlink ref="D88" r:id="rId91" xr:uid="{369302C4-502F-4FB7-B532-54F0D58F11F1}"/>
    <hyperlink ref="D89" r:id="rId92" xr:uid="{43D16558-D079-400B-86F5-6432E7FF508C}"/>
    <hyperlink ref="D102" r:id="rId93" xr:uid="{F3B4D242-B6EF-4E54-8C05-48C1569C8AAC}"/>
    <hyperlink ref="D103" r:id="rId94" xr:uid="{628DDEBA-775C-45FD-9FDC-E67597B89126}"/>
    <hyperlink ref="D104" r:id="rId95" xr:uid="{39383B1A-C3E5-4AC1-AA30-C67FEBD23C4F}"/>
  </hyperlinks>
  <pageMargins left="0.43307086614173229" right="0.43307086614173229" top="0.59055118110236227" bottom="0.35433070866141736" header="0.31496062992125984" footer="0.31496062992125984"/>
  <pageSetup paperSize="9" scale="58" fitToHeight="0" orientation="portrait" verticalDpi="4294967292" r:id="rId96"/>
  <ignoredErrors>
    <ignoredError sqref="D12 D15 D106 D45:D49 D60 D82:D85 D37 D31 D56:D58 D24:D26 D99:D100 D42:D43 D18:D19 D66:D72 G91:G93 J9 G106:H106 J46 G78:J78 J64 J23 J31 J49 J67 D28:D29 J28 B106:B107 A99:B100 A76:B77 A60:B61 A56:B58 A42:B43 A37:B37 A28:B31 A23:B26 A18:B19 J12 A82:B82 A66:B73 A91:B94 D91:D94 A95:A96 A64:B65 D64:D65 A75:B75 D76:D77 A79:A81 A40:B40 D40 A33:B33 D33 A12:B15 A63:B63 J66 J93 B78:B81 B95:B96 A41:B41 A78 A9:B9 D9:D10 A11 A10 A83:B85 A20:A21 A16:B16 B10:B11 A97:B97 A45:B54 D51:D54 A55 A17 D78 A86:A89 A102:A104 A34:B36 A38:B38 B111 B109 J106" numberStoredAsText="1"/>
  </ignoredErrors>
  <drawing r:id="rId9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2" tint="-0.499984740745262"/>
    <pageSetUpPr fitToPage="1"/>
  </sheetPr>
  <dimension ref="A1:U93"/>
  <sheetViews>
    <sheetView zoomScale="70" zoomScaleNormal="70" workbookViewId="0">
      <pane ySplit="4" topLeftCell="A5" activePane="bottomLeft" state="frozen"/>
      <selection pane="bottomLeft" activeCell="H2" sqref="H2:H3"/>
    </sheetView>
  </sheetViews>
  <sheetFormatPr defaultColWidth="8.875" defaultRowHeight="25.5" x14ac:dyDescent="0.35"/>
  <cols>
    <col min="1" max="1" width="12.625" style="2" customWidth="1"/>
    <col min="2" max="2" width="10" style="2" customWidth="1"/>
    <col min="3" max="3" width="4.125" style="35" customWidth="1"/>
    <col min="4" max="4" width="29.375" style="36" customWidth="1"/>
    <col min="5" max="5" width="17.625" style="2" customWidth="1"/>
    <col min="6" max="6" width="9.875" style="2" customWidth="1"/>
    <col min="7" max="7" width="17.875" style="2" customWidth="1"/>
    <col min="8" max="8" width="17.875" style="36" customWidth="1"/>
    <col min="9" max="9" width="18.625" style="36" customWidth="1"/>
    <col min="10" max="10" width="14" style="37" customWidth="1"/>
    <col min="11" max="11" width="11" style="37" customWidth="1"/>
    <col min="12" max="12" width="15.625" style="2" customWidth="1"/>
    <col min="13" max="15" width="10.125" style="2" hidden="1" customWidth="1"/>
    <col min="16" max="18" width="11.5" style="2" hidden="1" customWidth="1"/>
    <col min="19" max="21" width="11" style="2" hidden="1" customWidth="1"/>
    <col min="22" max="16384" width="8.875" style="2"/>
  </cols>
  <sheetData>
    <row r="1" spans="1:21" s="1" customFormat="1" ht="55.5" customHeight="1" thickBot="1" x14ac:dyDescent="0.35">
      <c r="A1" s="97" t="s">
        <v>456</v>
      </c>
      <c r="B1" s="57"/>
      <c r="C1" s="58"/>
      <c r="D1" s="59"/>
      <c r="E1" s="60"/>
      <c r="F1" s="59"/>
      <c r="G1" s="61"/>
      <c r="H1" s="62"/>
      <c r="I1" s="57"/>
      <c r="J1" s="57"/>
      <c r="K1" s="63"/>
      <c r="L1" s="64"/>
      <c r="M1" s="65"/>
      <c r="N1" s="65"/>
      <c r="O1" s="65"/>
      <c r="P1" s="65"/>
      <c r="Q1" s="65"/>
      <c r="R1" s="65"/>
      <c r="S1" s="66"/>
      <c r="T1" s="57"/>
      <c r="U1" s="67"/>
    </row>
    <row r="2" spans="1:21" ht="39.75" customHeight="1" thickBot="1" x14ac:dyDescent="0.25">
      <c r="A2" s="379" t="s">
        <v>215</v>
      </c>
      <c r="B2" s="380"/>
      <c r="C2" s="380"/>
      <c r="D2" s="380"/>
      <c r="E2" s="373" t="str">
        <f>МЕНЮ!F9</f>
        <v>8(495)518-36-99</v>
      </c>
      <c r="F2" s="374"/>
      <c r="G2" s="375"/>
      <c r="H2" s="387" t="str">
        <f>МЕНЮ!F13</f>
        <v>Последнее обновление: 25.03.2020</v>
      </c>
      <c r="I2" s="391" t="str">
        <f>IF(K2=M4,"СУММА ЗАКАЗА:
(по колонке ОПТ 1)",IF(K2=N4,"СУММА ЗАКАЗА:
(по колонке ОПТ 2)","СУММА ЗАКАЗА:
(по колонке ОПТ 3)"))</f>
        <v>СУММА ЗАКАЗА:
(по колонке ОПТ 1)</v>
      </c>
      <c r="J2" s="392"/>
      <c r="K2" s="393">
        <f>IF(N4&lt;100000,M2,N2)</f>
        <v>0</v>
      </c>
      <c r="L2" s="394"/>
      <c r="M2" s="389">
        <f>IF(N4&lt;=30000,M4,N4)</f>
        <v>0</v>
      </c>
      <c r="N2" s="390">
        <f>IF(O4&gt;=100000,O4,N4)</f>
        <v>0</v>
      </c>
      <c r="O2" s="3">
        <f>K3</f>
        <v>0</v>
      </c>
      <c r="P2" s="383" t="s">
        <v>216</v>
      </c>
      <c r="Q2" s="383"/>
      <c r="R2" s="383"/>
      <c r="S2" s="383"/>
      <c r="T2" s="383"/>
      <c r="U2" s="383"/>
    </row>
    <row r="3" spans="1:21" ht="39.75" customHeight="1" thickBot="1" x14ac:dyDescent="0.25">
      <c r="A3" s="381"/>
      <c r="B3" s="382"/>
      <c r="C3" s="382"/>
      <c r="D3" s="382"/>
      <c r="E3" s="384" t="s">
        <v>502</v>
      </c>
      <c r="F3" s="385"/>
      <c r="G3" s="386"/>
      <c r="H3" s="388"/>
      <c r="I3" s="397" t="s">
        <v>666</v>
      </c>
      <c r="J3" s="398"/>
      <c r="K3" s="395">
        <f>SUM(L5:L82)</f>
        <v>0</v>
      </c>
      <c r="L3" s="396"/>
      <c r="M3" s="389"/>
      <c r="N3" s="390"/>
      <c r="O3" s="3"/>
      <c r="P3" s="383"/>
      <c r="Q3" s="383"/>
      <c r="R3" s="383"/>
      <c r="S3" s="383"/>
      <c r="T3" s="383"/>
      <c r="U3" s="383"/>
    </row>
    <row r="4" spans="1:21" s="9" customFormat="1" ht="64.5" customHeight="1" thickBot="1" x14ac:dyDescent="0.25">
      <c r="A4" s="200" t="s">
        <v>106</v>
      </c>
      <c r="B4" s="206" t="s">
        <v>137</v>
      </c>
      <c r="C4" s="207" t="s">
        <v>217</v>
      </c>
      <c r="D4" s="5" t="s">
        <v>339</v>
      </c>
      <c r="E4" s="203" t="s">
        <v>218</v>
      </c>
      <c r="F4" s="5" t="s">
        <v>219</v>
      </c>
      <c r="G4" s="204" t="s">
        <v>676</v>
      </c>
      <c r="H4" s="204" t="s">
        <v>677</v>
      </c>
      <c r="I4" s="204" t="s">
        <v>678</v>
      </c>
      <c r="J4" s="5" t="s">
        <v>220</v>
      </c>
      <c r="K4" s="208" t="s">
        <v>221</v>
      </c>
      <c r="L4" s="124" t="s">
        <v>457</v>
      </c>
      <c r="M4" s="6">
        <f>SUM(M5:M85)</f>
        <v>0</v>
      </c>
      <c r="N4" s="6">
        <f>SUM(N5:N85)</f>
        <v>0</v>
      </c>
      <c r="O4" s="6">
        <f>SUM(O5:O85)</f>
        <v>0</v>
      </c>
      <c r="P4" s="7" t="s">
        <v>222</v>
      </c>
      <c r="Q4" s="7" t="s">
        <v>223</v>
      </c>
      <c r="R4" s="7" t="s">
        <v>224</v>
      </c>
      <c r="S4" s="8" t="s">
        <v>225</v>
      </c>
      <c r="T4" s="8" t="s">
        <v>226</v>
      </c>
      <c r="U4" s="8" t="s">
        <v>227</v>
      </c>
    </row>
    <row r="5" spans="1:21" s="19" customFormat="1" ht="87.95" customHeight="1" x14ac:dyDescent="0.2">
      <c r="A5" s="10">
        <v>70001</v>
      </c>
      <c r="B5" s="11" t="s">
        <v>228</v>
      </c>
      <c r="C5" s="12"/>
      <c r="D5" s="134" t="s">
        <v>229</v>
      </c>
      <c r="E5" s="13"/>
      <c r="F5" s="14">
        <v>2490</v>
      </c>
      <c r="G5" s="15">
        <v>1750</v>
      </c>
      <c r="H5" s="15">
        <v>1500</v>
      </c>
      <c r="I5" s="15">
        <v>1350</v>
      </c>
      <c r="J5" s="168" t="s">
        <v>575</v>
      </c>
      <c r="K5" s="138">
        <v>6</v>
      </c>
      <c r="L5" s="16"/>
      <c r="M5" s="3">
        <f>L5*G5</f>
        <v>0</v>
      </c>
      <c r="N5" s="3">
        <f>L5*H5</f>
        <v>0</v>
      </c>
      <c r="O5" s="3">
        <f>L5*I5</f>
        <v>0</v>
      </c>
      <c r="P5" s="17">
        <f>(F5-G5)/G5</f>
        <v>0.42285714285714288</v>
      </c>
      <c r="Q5" s="17">
        <f>(F5-H5)/H5</f>
        <v>0.66</v>
      </c>
      <c r="R5" s="17">
        <f>(F5-I5)/I5</f>
        <v>0.84444444444444444</v>
      </c>
      <c r="S5" s="18">
        <f>(F5-G5)/F5</f>
        <v>0.2971887550200803</v>
      </c>
      <c r="T5" s="18">
        <f>(F5-H5)/F5</f>
        <v>0.39759036144578314</v>
      </c>
      <c r="U5" s="18">
        <f>(F5-I5)/F5</f>
        <v>0.45783132530120479</v>
      </c>
    </row>
    <row r="6" spans="1:21" s="19" customFormat="1" ht="87.95" customHeight="1" x14ac:dyDescent="0.2">
      <c r="A6" s="20">
        <v>70002</v>
      </c>
      <c r="B6" s="11" t="s">
        <v>230</v>
      </c>
      <c r="C6" s="12"/>
      <c r="D6" s="135" t="s">
        <v>231</v>
      </c>
      <c r="E6" s="21"/>
      <c r="F6" s="22">
        <v>2690</v>
      </c>
      <c r="G6" s="15">
        <v>1900</v>
      </c>
      <c r="H6" s="15">
        <v>1600</v>
      </c>
      <c r="I6" s="15">
        <v>1450</v>
      </c>
      <c r="J6" s="166" t="s">
        <v>11</v>
      </c>
      <c r="K6" s="137">
        <v>6</v>
      </c>
      <c r="L6" s="23"/>
      <c r="M6" s="3">
        <f t="shared" ref="M6:M69" si="0">L6*G6</f>
        <v>0</v>
      </c>
      <c r="N6" s="3">
        <f t="shared" ref="N6:N69" si="1">L6*H6</f>
        <v>0</v>
      </c>
      <c r="O6" s="3">
        <f t="shared" ref="O6:O69" si="2">L6*I6</f>
        <v>0</v>
      </c>
      <c r="P6" s="17">
        <f t="shared" ref="P6:P21" si="3">(F6-G6)/G6</f>
        <v>0.41578947368421054</v>
      </c>
      <c r="Q6" s="17">
        <f t="shared" ref="Q6:Q21" si="4">(F6-H6)/H6</f>
        <v>0.68125000000000002</v>
      </c>
      <c r="R6" s="17">
        <f t="shared" ref="R6:R21" si="5">(F6-I6)/I6</f>
        <v>0.85517241379310349</v>
      </c>
      <c r="S6" s="18">
        <f t="shared" ref="S6:S21" si="6">(F6-G6)/F6</f>
        <v>0.29368029739776952</v>
      </c>
      <c r="T6" s="18">
        <f t="shared" ref="T6:T21" si="7">(F6-H6)/F6</f>
        <v>0.40520446096654272</v>
      </c>
      <c r="U6" s="18">
        <f t="shared" ref="U6:U21" si="8">(F6-I6)/F6</f>
        <v>0.46096654275092935</v>
      </c>
    </row>
    <row r="7" spans="1:21" s="19" customFormat="1" ht="87.95" customHeight="1" x14ac:dyDescent="0.2">
      <c r="A7" s="20">
        <v>70003</v>
      </c>
      <c r="B7" s="11" t="s">
        <v>232</v>
      </c>
      <c r="C7" s="12"/>
      <c r="D7" s="135" t="s">
        <v>233</v>
      </c>
      <c r="E7" s="21"/>
      <c r="F7" s="22">
        <v>2490</v>
      </c>
      <c r="G7" s="15">
        <v>1750</v>
      </c>
      <c r="H7" s="15">
        <v>1500</v>
      </c>
      <c r="I7" s="15">
        <v>1350</v>
      </c>
      <c r="J7" s="168" t="s">
        <v>575</v>
      </c>
      <c r="K7" s="137">
        <v>6</v>
      </c>
      <c r="L7" s="16"/>
      <c r="M7" s="3">
        <f t="shared" si="0"/>
        <v>0</v>
      </c>
      <c r="N7" s="3">
        <f t="shared" si="1"/>
        <v>0</v>
      </c>
      <c r="O7" s="3">
        <f t="shared" si="2"/>
        <v>0</v>
      </c>
      <c r="P7" s="17">
        <f t="shared" si="3"/>
        <v>0.42285714285714288</v>
      </c>
      <c r="Q7" s="17">
        <f t="shared" si="4"/>
        <v>0.66</v>
      </c>
      <c r="R7" s="17">
        <f t="shared" si="5"/>
        <v>0.84444444444444444</v>
      </c>
      <c r="S7" s="18">
        <f t="shared" si="6"/>
        <v>0.2971887550200803</v>
      </c>
      <c r="T7" s="18">
        <f t="shared" si="7"/>
        <v>0.39759036144578314</v>
      </c>
      <c r="U7" s="18">
        <f t="shared" si="8"/>
        <v>0.45783132530120479</v>
      </c>
    </row>
    <row r="8" spans="1:21" s="19" customFormat="1" ht="87.95" customHeight="1" x14ac:dyDescent="0.2">
      <c r="A8" s="20">
        <v>70004</v>
      </c>
      <c r="B8" s="11" t="s">
        <v>234</v>
      </c>
      <c r="C8" s="12"/>
      <c r="D8" s="136" t="s">
        <v>236</v>
      </c>
      <c r="E8" s="21"/>
      <c r="F8" s="22">
        <v>2990</v>
      </c>
      <c r="G8" s="15">
        <v>2100</v>
      </c>
      <c r="H8" s="15">
        <v>1800</v>
      </c>
      <c r="I8" s="15">
        <v>1650</v>
      </c>
      <c r="J8" s="166" t="s">
        <v>11</v>
      </c>
      <c r="K8" s="137">
        <v>6</v>
      </c>
      <c r="L8" s="23"/>
      <c r="M8" s="3">
        <f t="shared" si="0"/>
        <v>0</v>
      </c>
      <c r="N8" s="3">
        <f t="shared" si="1"/>
        <v>0</v>
      </c>
      <c r="O8" s="3">
        <f t="shared" si="2"/>
        <v>0</v>
      </c>
      <c r="P8" s="17">
        <f t="shared" si="3"/>
        <v>0.4238095238095238</v>
      </c>
      <c r="Q8" s="17">
        <f t="shared" si="4"/>
        <v>0.66111111111111109</v>
      </c>
      <c r="R8" s="17">
        <f t="shared" si="5"/>
        <v>0.81212121212121213</v>
      </c>
      <c r="S8" s="18">
        <f t="shared" si="6"/>
        <v>0.2976588628762542</v>
      </c>
      <c r="T8" s="18">
        <f t="shared" si="7"/>
        <v>0.39799331103678931</v>
      </c>
      <c r="U8" s="18">
        <f t="shared" si="8"/>
        <v>0.44816053511705684</v>
      </c>
    </row>
    <row r="9" spans="1:21" s="19" customFormat="1" ht="87.95" customHeight="1" x14ac:dyDescent="0.2">
      <c r="A9" s="20">
        <v>70005</v>
      </c>
      <c r="B9" s="11" t="s">
        <v>237</v>
      </c>
      <c r="C9" s="12"/>
      <c r="D9" s="135" t="s">
        <v>238</v>
      </c>
      <c r="E9" s="21"/>
      <c r="F9" s="22">
        <v>1490</v>
      </c>
      <c r="G9" s="15">
        <v>1050</v>
      </c>
      <c r="H9" s="15">
        <v>900</v>
      </c>
      <c r="I9" s="15">
        <v>800</v>
      </c>
      <c r="J9" s="166" t="s">
        <v>11</v>
      </c>
      <c r="K9" s="137">
        <v>6</v>
      </c>
      <c r="L9" s="16"/>
      <c r="M9" s="3">
        <f t="shared" si="0"/>
        <v>0</v>
      </c>
      <c r="N9" s="3">
        <f t="shared" si="1"/>
        <v>0</v>
      </c>
      <c r="O9" s="3">
        <f t="shared" si="2"/>
        <v>0</v>
      </c>
      <c r="P9" s="17">
        <f t="shared" si="3"/>
        <v>0.41904761904761906</v>
      </c>
      <c r="Q9" s="17">
        <f t="shared" si="4"/>
        <v>0.65555555555555556</v>
      </c>
      <c r="R9" s="17">
        <f t="shared" si="5"/>
        <v>0.86250000000000004</v>
      </c>
      <c r="S9" s="18">
        <f t="shared" si="6"/>
        <v>0.29530201342281881</v>
      </c>
      <c r="T9" s="18">
        <f t="shared" si="7"/>
        <v>0.39597315436241609</v>
      </c>
      <c r="U9" s="18">
        <f t="shared" si="8"/>
        <v>0.46308724832214765</v>
      </c>
    </row>
    <row r="10" spans="1:21" s="19" customFormat="1" ht="87.95" customHeight="1" x14ac:dyDescent="0.2">
      <c r="A10" s="20">
        <v>70006</v>
      </c>
      <c r="B10" s="11" t="s">
        <v>239</v>
      </c>
      <c r="C10" s="12"/>
      <c r="D10" s="136" t="s">
        <v>240</v>
      </c>
      <c r="E10" s="21"/>
      <c r="F10" s="22">
        <v>1490</v>
      </c>
      <c r="G10" s="15">
        <v>1050</v>
      </c>
      <c r="H10" s="15">
        <v>900</v>
      </c>
      <c r="I10" s="15">
        <v>800</v>
      </c>
      <c r="J10" s="168" t="s">
        <v>575</v>
      </c>
      <c r="K10" s="137">
        <v>6</v>
      </c>
      <c r="L10" s="23"/>
      <c r="M10" s="3">
        <f t="shared" si="0"/>
        <v>0</v>
      </c>
      <c r="N10" s="3">
        <f t="shared" si="1"/>
        <v>0</v>
      </c>
      <c r="O10" s="3">
        <f t="shared" si="2"/>
        <v>0</v>
      </c>
      <c r="P10" s="17">
        <f t="shared" si="3"/>
        <v>0.41904761904761906</v>
      </c>
      <c r="Q10" s="17">
        <f t="shared" si="4"/>
        <v>0.65555555555555556</v>
      </c>
      <c r="R10" s="17">
        <f t="shared" si="5"/>
        <v>0.86250000000000004</v>
      </c>
      <c r="S10" s="18">
        <f t="shared" si="6"/>
        <v>0.29530201342281881</v>
      </c>
      <c r="T10" s="18">
        <f t="shared" si="7"/>
        <v>0.39597315436241609</v>
      </c>
      <c r="U10" s="18">
        <f t="shared" si="8"/>
        <v>0.46308724832214765</v>
      </c>
    </row>
    <row r="11" spans="1:21" s="19" customFormat="1" ht="87.95" customHeight="1" x14ac:dyDescent="0.2">
      <c r="A11" s="20">
        <v>70008</v>
      </c>
      <c r="B11" s="11" t="s">
        <v>241</v>
      </c>
      <c r="C11" s="12"/>
      <c r="D11" s="136" t="s">
        <v>242</v>
      </c>
      <c r="E11" s="21"/>
      <c r="F11" s="22">
        <v>2990</v>
      </c>
      <c r="G11" s="15">
        <v>2100</v>
      </c>
      <c r="H11" s="15">
        <v>1800</v>
      </c>
      <c r="I11" s="15">
        <v>1650</v>
      </c>
      <c r="J11" s="166" t="s">
        <v>11</v>
      </c>
      <c r="K11" s="137">
        <v>6</v>
      </c>
      <c r="L11" s="16"/>
      <c r="M11" s="3">
        <f t="shared" si="0"/>
        <v>0</v>
      </c>
      <c r="N11" s="3">
        <f t="shared" si="1"/>
        <v>0</v>
      </c>
      <c r="O11" s="3">
        <f t="shared" si="2"/>
        <v>0</v>
      </c>
      <c r="P11" s="17">
        <f t="shared" si="3"/>
        <v>0.4238095238095238</v>
      </c>
      <c r="Q11" s="17">
        <f t="shared" si="4"/>
        <v>0.66111111111111109</v>
      </c>
      <c r="R11" s="17">
        <f t="shared" si="5"/>
        <v>0.81212121212121213</v>
      </c>
      <c r="S11" s="18">
        <f t="shared" si="6"/>
        <v>0.2976588628762542</v>
      </c>
      <c r="T11" s="18">
        <f t="shared" si="7"/>
        <v>0.39799331103678931</v>
      </c>
      <c r="U11" s="18">
        <f t="shared" si="8"/>
        <v>0.44816053511705684</v>
      </c>
    </row>
    <row r="12" spans="1:21" s="19" customFormat="1" ht="87.95" customHeight="1" x14ac:dyDescent="0.2">
      <c r="A12" s="20">
        <v>70009</v>
      </c>
      <c r="B12" s="11" t="s">
        <v>243</v>
      </c>
      <c r="C12" s="12"/>
      <c r="D12" s="136" t="s">
        <v>244</v>
      </c>
      <c r="E12" s="21"/>
      <c r="F12" s="22">
        <v>1490</v>
      </c>
      <c r="G12" s="15">
        <v>1050</v>
      </c>
      <c r="H12" s="15">
        <v>900</v>
      </c>
      <c r="I12" s="15">
        <v>800</v>
      </c>
      <c r="J12" s="166" t="s">
        <v>11</v>
      </c>
      <c r="K12" s="137">
        <v>6</v>
      </c>
      <c r="L12" s="23"/>
      <c r="M12" s="3">
        <f t="shared" si="0"/>
        <v>0</v>
      </c>
      <c r="N12" s="3">
        <f t="shared" si="1"/>
        <v>0</v>
      </c>
      <c r="O12" s="3">
        <f t="shared" si="2"/>
        <v>0</v>
      </c>
      <c r="P12" s="17">
        <f t="shared" si="3"/>
        <v>0.41904761904761906</v>
      </c>
      <c r="Q12" s="17">
        <f t="shared" si="4"/>
        <v>0.65555555555555556</v>
      </c>
      <c r="R12" s="17">
        <f t="shared" si="5"/>
        <v>0.86250000000000004</v>
      </c>
      <c r="S12" s="18">
        <f t="shared" si="6"/>
        <v>0.29530201342281881</v>
      </c>
      <c r="T12" s="18">
        <f t="shared" si="7"/>
        <v>0.39597315436241609</v>
      </c>
      <c r="U12" s="18">
        <f t="shared" si="8"/>
        <v>0.46308724832214765</v>
      </c>
    </row>
    <row r="13" spans="1:21" s="19" customFormat="1" ht="87.95" customHeight="1" x14ac:dyDescent="0.2">
      <c r="A13" s="20">
        <v>70010</v>
      </c>
      <c r="B13" s="11" t="s">
        <v>245</v>
      </c>
      <c r="C13" s="12"/>
      <c r="D13" s="135" t="s">
        <v>246</v>
      </c>
      <c r="E13" s="21"/>
      <c r="F13" s="22">
        <v>2990</v>
      </c>
      <c r="G13" s="15">
        <v>2100</v>
      </c>
      <c r="H13" s="15">
        <v>1800</v>
      </c>
      <c r="I13" s="15">
        <v>1650</v>
      </c>
      <c r="J13" s="166" t="s">
        <v>11</v>
      </c>
      <c r="K13" s="137">
        <v>6</v>
      </c>
      <c r="L13" s="16"/>
      <c r="M13" s="3">
        <f t="shared" si="0"/>
        <v>0</v>
      </c>
      <c r="N13" s="3">
        <f t="shared" si="1"/>
        <v>0</v>
      </c>
      <c r="O13" s="3">
        <f t="shared" si="2"/>
        <v>0</v>
      </c>
      <c r="P13" s="17">
        <f t="shared" si="3"/>
        <v>0.4238095238095238</v>
      </c>
      <c r="Q13" s="17">
        <f t="shared" si="4"/>
        <v>0.66111111111111109</v>
      </c>
      <c r="R13" s="17">
        <f t="shared" si="5"/>
        <v>0.81212121212121213</v>
      </c>
      <c r="S13" s="18">
        <f t="shared" si="6"/>
        <v>0.2976588628762542</v>
      </c>
      <c r="T13" s="18">
        <f t="shared" si="7"/>
        <v>0.39799331103678931</v>
      </c>
      <c r="U13" s="18">
        <f t="shared" si="8"/>
        <v>0.44816053511705684</v>
      </c>
    </row>
    <row r="14" spans="1:21" s="19" customFormat="1" ht="87.95" customHeight="1" x14ac:dyDescent="0.2">
      <c r="A14" s="20">
        <v>70011</v>
      </c>
      <c r="B14" s="11" t="s">
        <v>247</v>
      </c>
      <c r="C14" s="12" t="s">
        <v>235</v>
      </c>
      <c r="D14" s="135" t="s">
        <v>248</v>
      </c>
      <c r="E14" s="21"/>
      <c r="F14" s="22">
        <v>3990</v>
      </c>
      <c r="G14" s="15">
        <v>2800</v>
      </c>
      <c r="H14" s="15">
        <v>2400</v>
      </c>
      <c r="I14" s="15">
        <v>2200</v>
      </c>
      <c r="J14" s="166" t="s">
        <v>11</v>
      </c>
      <c r="K14" s="137">
        <v>5</v>
      </c>
      <c r="L14" s="23"/>
      <c r="M14" s="3">
        <f t="shared" si="0"/>
        <v>0</v>
      </c>
      <c r="N14" s="3">
        <f t="shared" si="1"/>
        <v>0</v>
      </c>
      <c r="O14" s="3">
        <f t="shared" si="2"/>
        <v>0</v>
      </c>
      <c r="P14" s="17">
        <f t="shared" si="3"/>
        <v>0.42499999999999999</v>
      </c>
      <c r="Q14" s="17">
        <f t="shared" si="4"/>
        <v>0.66249999999999998</v>
      </c>
      <c r="R14" s="17">
        <f t="shared" si="5"/>
        <v>0.8136363636363636</v>
      </c>
      <c r="S14" s="18">
        <f t="shared" si="6"/>
        <v>0.2982456140350877</v>
      </c>
      <c r="T14" s="18">
        <f t="shared" si="7"/>
        <v>0.39849624060150374</v>
      </c>
      <c r="U14" s="18">
        <f t="shared" si="8"/>
        <v>0.44862155388471175</v>
      </c>
    </row>
    <row r="15" spans="1:21" s="24" customFormat="1" ht="87.95" customHeight="1" x14ac:dyDescent="0.2">
      <c r="A15" s="20">
        <v>70012</v>
      </c>
      <c r="B15" s="11" t="s">
        <v>249</v>
      </c>
      <c r="C15" s="12"/>
      <c r="D15" s="136" t="s">
        <v>250</v>
      </c>
      <c r="E15" s="15"/>
      <c r="F15" s="22">
        <v>5990</v>
      </c>
      <c r="G15" s="15">
        <v>4200</v>
      </c>
      <c r="H15" s="15">
        <v>3600</v>
      </c>
      <c r="I15" s="15">
        <v>3300</v>
      </c>
      <c r="J15" s="166" t="s">
        <v>11</v>
      </c>
      <c r="K15" s="137">
        <v>5</v>
      </c>
      <c r="L15" s="16"/>
      <c r="M15" s="3">
        <f t="shared" si="0"/>
        <v>0</v>
      </c>
      <c r="N15" s="3">
        <f t="shared" si="1"/>
        <v>0</v>
      </c>
      <c r="O15" s="3">
        <f t="shared" si="2"/>
        <v>0</v>
      </c>
      <c r="P15" s="17">
        <f t="shared" si="3"/>
        <v>0.42619047619047618</v>
      </c>
      <c r="Q15" s="17">
        <f t="shared" si="4"/>
        <v>0.66388888888888886</v>
      </c>
      <c r="R15" s="17">
        <f t="shared" si="5"/>
        <v>0.81515151515151518</v>
      </c>
      <c r="S15" s="18">
        <f t="shared" si="6"/>
        <v>0.29883138564273792</v>
      </c>
      <c r="T15" s="18">
        <f t="shared" si="7"/>
        <v>0.39899833055091821</v>
      </c>
      <c r="U15" s="18">
        <f t="shared" si="8"/>
        <v>0.44908180300500833</v>
      </c>
    </row>
    <row r="16" spans="1:21" s="24" customFormat="1" ht="87.95" customHeight="1" x14ac:dyDescent="0.2">
      <c r="A16" s="20">
        <v>70013</v>
      </c>
      <c r="B16" s="11" t="s">
        <v>251</v>
      </c>
      <c r="C16" s="12"/>
      <c r="D16" s="136" t="s">
        <v>252</v>
      </c>
      <c r="E16" s="15"/>
      <c r="F16" s="22">
        <v>5690</v>
      </c>
      <c r="G16" s="15">
        <v>4000</v>
      </c>
      <c r="H16" s="15">
        <v>3400</v>
      </c>
      <c r="I16" s="15">
        <v>3100</v>
      </c>
      <c r="J16" s="166" t="s">
        <v>11</v>
      </c>
      <c r="K16" s="137">
        <v>5</v>
      </c>
      <c r="L16" s="23"/>
      <c r="M16" s="3">
        <f t="shared" si="0"/>
        <v>0</v>
      </c>
      <c r="N16" s="3">
        <f t="shared" si="1"/>
        <v>0</v>
      </c>
      <c r="O16" s="3">
        <f t="shared" si="2"/>
        <v>0</v>
      </c>
      <c r="P16" s="17">
        <f t="shared" si="3"/>
        <v>0.42249999999999999</v>
      </c>
      <c r="Q16" s="17">
        <f t="shared" si="4"/>
        <v>0.67352941176470593</v>
      </c>
      <c r="R16" s="17">
        <f t="shared" si="5"/>
        <v>0.8354838709677419</v>
      </c>
      <c r="S16" s="18">
        <f t="shared" si="6"/>
        <v>0.29701230228471004</v>
      </c>
      <c r="T16" s="18">
        <f t="shared" si="7"/>
        <v>0.4024604569420035</v>
      </c>
      <c r="U16" s="18">
        <f t="shared" si="8"/>
        <v>0.45518453427065025</v>
      </c>
    </row>
    <row r="17" spans="1:21" s="24" customFormat="1" ht="87.95" customHeight="1" x14ac:dyDescent="0.2">
      <c r="A17" s="20">
        <v>70014</v>
      </c>
      <c r="B17" s="11" t="s">
        <v>253</v>
      </c>
      <c r="C17" s="12"/>
      <c r="D17" s="135" t="s">
        <v>254</v>
      </c>
      <c r="E17" s="15"/>
      <c r="F17" s="22">
        <v>2990</v>
      </c>
      <c r="G17" s="15">
        <v>2100</v>
      </c>
      <c r="H17" s="15">
        <v>1800</v>
      </c>
      <c r="I17" s="15">
        <v>1650</v>
      </c>
      <c r="J17" s="166" t="s">
        <v>11</v>
      </c>
      <c r="K17" s="137">
        <v>6</v>
      </c>
      <c r="L17" s="16"/>
      <c r="M17" s="3">
        <f t="shared" si="0"/>
        <v>0</v>
      </c>
      <c r="N17" s="3">
        <f t="shared" si="1"/>
        <v>0</v>
      </c>
      <c r="O17" s="3">
        <f t="shared" si="2"/>
        <v>0</v>
      </c>
      <c r="P17" s="17">
        <f t="shared" si="3"/>
        <v>0.4238095238095238</v>
      </c>
      <c r="Q17" s="17">
        <f t="shared" si="4"/>
        <v>0.66111111111111109</v>
      </c>
      <c r="R17" s="17">
        <f t="shared" si="5"/>
        <v>0.81212121212121213</v>
      </c>
      <c r="S17" s="18">
        <f t="shared" si="6"/>
        <v>0.2976588628762542</v>
      </c>
      <c r="T17" s="18">
        <f t="shared" si="7"/>
        <v>0.39799331103678931</v>
      </c>
      <c r="U17" s="18">
        <f t="shared" si="8"/>
        <v>0.44816053511705684</v>
      </c>
    </row>
    <row r="18" spans="1:21" s="24" customFormat="1" ht="87.95" customHeight="1" x14ac:dyDescent="0.2">
      <c r="A18" s="20">
        <v>70015</v>
      </c>
      <c r="B18" s="11" t="s">
        <v>259</v>
      </c>
      <c r="C18" s="12"/>
      <c r="D18" s="136" t="s">
        <v>260</v>
      </c>
      <c r="E18" s="15"/>
      <c r="F18" s="22">
        <v>5990</v>
      </c>
      <c r="G18" s="15">
        <v>4200</v>
      </c>
      <c r="H18" s="15">
        <v>3600</v>
      </c>
      <c r="I18" s="15">
        <v>3300</v>
      </c>
      <c r="J18" s="166" t="s">
        <v>11</v>
      </c>
      <c r="K18" s="137">
        <v>5</v>
      </c>
      <c r="L18" s="23"/>
      <c r="M18" s="3">
        <f>L18*G18</f>
        <v>0</v>
      </c>
      <c r="N18" s="3">
        <f>L18*H18</f>
        <v>0</v>
      </c>
      <c r="O18" s="3">
        <f>L18*I18</f>
        <v>0</v>
      </c>
      <c r="P18" s="17">
        <f>(F18-G18)/G18</f>
        <v>0.42619047619047618</v>
      </c>
      <c r="Q18" s="17">
        <f>(F18-H18)/H18</f>
        <v>0.66388888888888886</v>
      </c>
      <c r="R18" s="17">
        <f>(F18-I18)/I18</f>
        <v>0.81515151515151518</v>
      </c>
      <c r="S18" s="18">
        <f>(F18-G18)/F18</f>
        <v>0.29883138564273792</v>
      </c>
      <c r="T18" s="18">
        <f>(F18-H18)/F18</f>
        <v>0.39899833055091821</v>
      </c>
      <c r="U18" s="18">
        <f>(F18-I18)/F18</f>
        <v>0.44908180300500833</v>
      </c>
    </row>
    <row r="19" spans="1:21" s="24" customFormat="1" ht="87.95" customHeight="1" x14ac:dyDescent="0.2">
      <c r="A19" s="20">
        <v>70018</v>
      </c>
      <c r="B19" s="11" t="s">
        <v>261</v>
      </c>
      <c r="C19" s="12"/>
      <c r="D19" s="136" t="s">
        <v>262</v>
      </c>
      <c r="E19" s="15"/>
      <c r="F19" s="22">
        <v>5690</v>
      </c>
      <c r="G19" s="15">
        <v>4000</v>
      </c>
      <c r="H19" s="15">
        <v>3400</v>
      </c>
      <c r="I19" s="15">
        <v>3100</v>
      </c>
      <c r="J19" s="168" t="s">
        <v>575</v>
      </c>
      <c r="K19" s="137">
        <v>5</v>
      </c>
      <c r="L19" s="16"/>
      <c r="M19" s="3">
        <f>L19*G19</f>
        <v>0</v>
      </c>
      <c r="N19" s="3">
        <f>L19*H19</f>
        <v>0</v>
      </c>
      <c r="O19" s="3">
        <f>L19*I19</f>
        <v>0</v>
      </c>
      <c r="P19" s="17">
        <f>(F19-G19)/G19</f>
        <v>0.42249999999999999</v>
      </c>
      <c r="Q19" s="17">
        <f>(F19-H19)/H19</f>
        <v>0.67352941176470593</v>
      </c>
      <c r="R19" s="17">
        <f>(F19-I19)/I19</f>
        <v>0.8354838709677419</v>
      </c>
      <c r="S19" s="18">
        <f>(F19-G19)/F19</f>
        <v>0.29701230228471004</v>
      </c>
      <c r="T19" s="18">
        <f>(F19-H19)/F19</f>
        <v>0.4024604569420035</v>
      </c>
      <c r="U19" s="18">
        <f>(F19-I19)/F19</f>
        <v>0.45518453427065025</v>
      </c>
    </row>
    <row r="20" spans="1:21" s="19" customFormat="1" ht="87.95" customHeight="1" x14ac:dyDescent="0.2">
      <c r="A20" s="20">
        <v>70019</v>
      </c>
      <c r="B20" s="11" t="s">
        <v>255</v>
      </c>
      <c r="C20" s="12"/>
      <c r="D20" s="135" t="s">
        <v>256</v>
      </c>
      <c r="E20" s="21"/>
      <c r="F20" s="22">
        <v>2990</v>
      </c>
      <c r="G20" s="15">
        <v>2100</v>
      </c>
      <c r="H20" s="15">
        <v>1800</v>
      </c>
      <c r="I20" s="15">
        <v>1650</v>
      </c>
      <c r="J20" s="166" t="s">
        <v>11</v>
      </c>
      <c r="K20" s="137">
        <v>6</v>
      </c>
      <c r="L20" s="23"/>
      <c r="M20" s="3">
        <f t="shared" si="0"/>
        <v>0</v>
      </c>
      <c r="N20" s="3">
        <f t="shared" si="1"/>
        <v>0</v>
      </c>
      <c r="O20" s="3">
        <f t="shared" si="2"/>
        <v>0</v>
      </c>
      <c r="P20" s="17">
        <f t="shared" si="3"/>
        <v>0.4238095238095238</v>
      </c>
      <c r="Q20" s="17">
        <f t="shared" si="4"/>
        <v>0.66111111111111109</v>
      </c>
      <c r="R20" s="17">
        <f t="shared" si="5"/>
        <v>0.81212121212121213</v>
      </c>
      <c r="S20" s="18">
        <f t="shared" si="6"/>
        <v>0.2976588628762542</v>
      </c>
      <c r="T20" s="18">
        <f t="shared" si="7"/>
        <v>0.39799331103678931</v>
      </c>
      <c r="U20" s="18">
        <f t="shared" si="8"/>
        <v>0.44816053511705684</v>
      </c>
    </row>
    <row r="21" spans="1:21" s="19" customFormat="1" ht="87.95" customHeight="1" x14ac:dyDescent="0.2">
      <c r="A21" s="20">
        <v>70020</v>
      </c>
      <c r="B21" s="11" t="s">
        <v>257</v>
      </c>
      <c r="C21" s="12"/>
      <c r="D21" s="136" t="s">
        <v>258</v>
      </c>
      <c r="E21" s="21"/>
      <c r="F21" s="22">
        <v>1490</v>
      </c>
      <c r="G21" s="15">
        <v>1050</v>
      </c>
      <c r="H21" s="15">
        <v>900</v>
      </c>
      <c r="I21" s="15">
        <v>800</v>
      </c>
      <c r="J21" s="166" t="s">
        <v>11</v>
      </c>
      <c r="K21" s="137">
        <v>6</v>
      </c>
      <c r="L21" s="16"/>
      <c r="M21" s="3">
        <f t="shared" si="0"/>
        <v>0</v>
      </c>
      <c r="N21" s="3">
        <f t="shared" si="1"/>
        <v>0</v>
      </c>
      <c r="O21" s="3">
        <f t="shared" si="2"/>
        <v>0</v>
      </c>
      <c r="P21" s="17">
        <f t="shared" si="3"/>
        <v>0.41904761904761906</v>
      </c>
      <c r="Q21" s="17">
        <f t="shared" si="4"/>
        <v>0.65555555555555556</v>
      </c>
      <c r="R21" s="17">
        <f t="shared" si="5"/>
        <v>0.86250000000000004</v>
      </c>
      <c r="S21" s="18">
        <f t="shared" si="6"/>
        <v>0.29530201342281881</v>
      </c>
      <c r="T21" s="18">
        <f t="shared" si="7"/>
        <v>0.39597315436241609</v>
      </c>
      <c r="U21" s="18">
        <f t="shared" si="8"/>
        <v>0.46308724832214765</v>
      </c>
    </row>
    <row r="22" spans="1:21" s="24" customFormat="1" ht="87.95" customHeight="1" x14ac:dyDescent="0.2">
      <c r="A22" s="20">
        <v>70021</v>
      </c>
      <c r="B22" s="11" t="s">
        <v>263</v>
      </c>
      <c r="C22" s="12"/>
      <c r="D22" s="136" t="s">
        <v>264</v>
      </c>
      <c r="E22" s="15"/>
      <c r="F22" s="22">
        <v>7990</v>
      </c>
      <c r="G22" s="15">
        <v>5600</v>
      </c>
      <c r="H22" s="15">
        <v>4800</v>
      </c>
      <c r="I22" s="15">
        <v>4400</v>
      </c>
      <c r="J22" s="168" t="s">
        <v>575</v>
      </c>
      <c r="K22" s="137">
        <v>3</v>
      </c>
      <c r="L22" s="23"/>
      <c r="M22" s="3">
        <f>L22*G22</f>
        <v>0</v>
      </c>
      <c r="N22" s="3">
        <f>L22*H22</f>
        <v>0</v>
      </c>
      <c r="O22" s="3">
        <f>L22*I22</f>
        <v>0</v>
      </c>
      <c r="P22" s="17">
        <f>(F22-G22)/G22</f>
        <v>0.42678571428571427</v>
      </c>
      <c r="Q22" s="17">
        <f>(F22-H22)/H22</f>
        <v>0.6645833333333333</v>
      </c>
      <c r="R22" s="17">
        <f>(F22-I22)/I22</f>
        <v>0.81590909090909092</v>
      </c>
      <c r="S22" s="18">
        <f>(F22-G22)/F22</f>
        <v>0.29912390488110135</v>
      </c>
      <c r="T22" s="18">
        <f>(F22-H22)/F22</f>
        <v>0.39924906132665833</v>
      </c>
      <c r="U22" s="18">
        <f>(F22-I22)/F22</f>
        <v>0.44931163954943681</v>
      </c>
    </row>
    <row r="23" spans="1:21" s="24" customFormat="1" ht="87.95" customHeight="1" x14ac:dyDescent="0.2">
      <c r="A23" s="20">
        <v>70022</v>
      </c>
      <c r="B23" s="11" t="s">
        <v>265</v>
      </c>
      <c r="C23" s="12"/>
      <c r="D23" s="136" t="s">
        <v>266</v>
      </c>
      <c r="E23" s="15"/>
      <c r="F23" s="22">
        <v>7990</v>
      </c>
      <c r="G23" s="15">
        <v>5600</v>
      </c>
      <c r="H23" s="15">
        <v>4800</v>
      </c>
      <c r="I23" s="15">
        <v>4400</v>
      </c>
      <c r="J23" s="166" t="s">
        <v>11</v>
      </c>
      <c r="K23" s="137">
        <v>3</v>
      </c>
      <c r="L23" s="16"/>
      <c r="M23" s="3">
        <f t="shared" si="0"/>
        <v>0</v>
      </c>
      <c r="N23" s="3">
        <f t="shared" si="1"/>
        <v>0</v>
      </c>
      <c r="O23" s="3">
        <f t="shared" si="2"/>
        <v>0</v>
      </c>
      <c r="P23" s="17">
        <f t="shared" ref="P23:P40" si="9">(F23-G23)/G23</f>
        <v>0.42678571428571427</v>
      </c>
      <c r="Q23" s="17">
        <f t="shared" ref="Q23:Q40" si="10">(F23-H23)/H23</f>
        <v>0.6645833333333333</v>
      </c>
      <c r="R23" s="17">
        <f t="shared" ref="R23:R40" si="11">(F23-I23)/I23</f>
        <v>0.81590909090909092</v>
      </c>
      <c r="S23" s="18">
        <f t="shared" ref="S23:S40" si="12">(F23-G23)/F23</f>
        <v>0.29912390488110135</v>
      </c>
      <c r="T23" s="18">
        <f t="shared" ref="T23:T40" si="13">(F23-H23)/F23</f>
        <v>0.39924906132665833</v>
      </c>
      <c r="U23" s="18">
        <f t="shared" ref="U23:U40" si="14">(F23-I23)/F23</f>
        <v>0.44931163954943681</v>
      </c>
    </row>
    <row r="24" spans="1:21" s="24" customFormat="1" ht="87.95" customHeight="1" x14ac:dyDescent="0.2">
      <c r="A24" s="20">
        <v>70028</v>
      </c>
      <c r="B24" s="11" t="s">
        <v>271</v>
      </c>
      <c r="C24" s="12"/>
      <c r="D24" s="136" t="s">
        <v>272</v>
      </c>
      <c r="E24" s="15"/>
      <c r="F24" s="22">
        <v>2990</v>
      </c>
      <c r="G24" s="15">
        <v>2100</v>
      </c>
      <c r="H24" s="15">
        <v>1800</v>
      </c>
      <c r="I24" s="15">
        <v>1650</v>
      </c>
      <c r="J24" s="166" t="s">
        <v>11</v>
      </c>
      <c r="K24" s="137">
        <v>6</v>
      </c>
      <c r="L24" s="23"/>
      <c r="M24" s="3">
        <f>L24*G24</f>
        <v>0</v>
      </c>
      <c r="N24" s="3">
        <f>L24*H24</f>
        <v>0</v>
      </c>
      <c r="O24" s="3">
        <f>L24*I24</f>
        <v>0</v>
      </c>
      <c r="P24" s="17">
        <f>(F24-G24)/G24</f>
        <v>0.4238095238095238</v>
      </c>
      <c r="Q24" s="17">
        <f>(F24-H24)/H24</f>
        <v>0.66111111111111109</v>
      </c>
      <c r="R24" s="17">
        <f>(F24-I24)/I24</f>
        <v>0.81212121212121213</v>
      </c>
      <c r="S24" s="18">
        <f>(F24-G24)/F24</f>
        <v>0.2976588628762542</v>
      </c>
      <c r="T24" s="18">
        <f>(F24-H24)/F24</f>
        <v>0.39799331103678931</v>
      </c>
      <c r="U24" s="18">
        <f>(F24-I24)/F24</f>
        <v>0.44816053511705684</v>
      </c>
    </row>
    <row r="25" spans="1:21" s="24" customFormat="1" ht="87.95" customHeight="1" x14ac:dyDescent="0.2">
      <c r="A25" s="20">
        <v>70029</v>
      </c>
      <c r="B25" s="11" t="s">
        <v>277</v>
      </c>
      <c r="C25" s="12"/>
      <c r="D25" s="135" t="s">
        <v>278</v>
      </c>
      <c r="E25" s="15"/>
      <c r="F25" s="22">
        <v>690</v>
      </c>
      <c r="G25" s="15">
        <v>480</v>
      </c>
      <c r="H25" s="15">
        <v>410</v>
      </c>
      <c r="I25" s="15">
        <v>380</v>
      </c>
      <c r="J25" s="166" t="s">
        <v>11</v>
      </c>
      <c r="K25" s="137">
        <v>90</v>
      </c>
      <c r="L25" s="16"/>
      <c r="M25" s="3">
        <f>L25*G25</f>
        <v>0</v>
      </c>
      <c r="N25" s="3">
        <f>L25*H25</f>
        <v>0</v>
      </c>
      <c r="O25" s="3">
        <f>L25*I25</f>
        <v>0</v>
      </c>
      <c r="P25" s="17">
        <f>(F25-G25)/G25</f>
        <v>0.4375</v>
      </c>
      <c r="Q25" s="17">
        <f>(F25-H25)/H25</f>
        <v>0.68292682926829273</v>
      </c>
      <c r="R25" s="17">
        <f>(F25-I25)/I25</f>
        <v>0.81578947368421051</v>
      </c>
      <c r="S25" s="18">
        <f>(F25-G25)/F25</f>
        <v>0.30434782608695654</v>
      </c>
      <c r="T25" s="18">
        <f>(F25-H25)/F25</f>
        <v>0.40579710144927539</v>
      </c>
      <c r="U25" s="18">
        <f>(F25-I25)/F25</f>
        <v>0.44927536231884058</v>
      </c>
    </row>
    <row r="26" spans="1:21" s="24" customFormat="1" ht="87.95" customHeight="1" x14ac:dyDescent="0.2">
      <c r="A26" s="20">
        <v>70030</v>
      </c>
      <c r="B26" s="11" t="s">
        <v>267</v>
      </c>
      <c r="C26" s="12"/>
      <c r="D26" s="136" t="s">
        <v>268</v>
      </c>
      <c r="E26" s="15"/>
      <c r="F26" s="22">
        <v>5490</v>
      </c>
      <c r="G26" s="15">
        <v>3850</v>
      </c>
      <c r="H26" s="15">
        <v>3300</v>
      </c>
      <c r="I26" s="15">
        <v>3000</v>
      </c>
      <c r="J26" s="166" t="s">
        <v>11</v>
      </c>
      <c r="K26" s="137">
        <v>3</v>
      </c>
      <c r="L26" s="23"/>
      <c r="M26" s="3">
        <f t="shared" si="0"/>
        <v>0</v>
      </c>
      <c r="N26" s="3">
        <f t="shared" si="1"/>
        <v>0</v>
      </c>
      <c r="O26" s="3">
        <f t="shared" si="2"/>
        <v>0</v>
      </c>
      <c r="P26" s="17">
        <f t="shared" si="9"/>
        <v>0.42597402597402595</v>
      </c>
      <c r="Q26" s="17">
        <f t="shared" si="10"/>
        <v>0.66363636363636369</v>
      </c>
      <c r="R26" s="17">
        <f t="shared" si="11"/>
        <v>0.83</v>
      </c>
      <c r="S26" s="18">
        <f t="shared" si="12"/>
        <v>0.2987249544626594</v>
      </c>
      <c r="T26" s="18">
        <f t="shared" si="13"/>
        <v>0.39890710382513661</v>
      </c>
      <c r="U26" s="18">
        <f t="shared" si="14"/>
        <v>0.45355191256830601</v>
      </c>
    </row>
    <row r="27" spans="1:21" s="24" customFormat="1" ht="87.95" customHeight="1" x14ac:dyDescent="0.2">
      <c r="A27" s="20">
        <v>70031</v>
      </c>
      <c r="B27" s="11" t="s">
        <v>269</v>
      </c>
      <c r="C27" s="12" t="s">
        <v>235</v>
      </c>
      <c r="D27" s="136" t="s">
        <v>270</v>
      </c>
      <c r="E27" s="15"/>
      <c r="F27" s="22">
        <v>3990</v>
      </c>
      <c r="G27" s="15">
        <v>2800</v>
      </c>
      <c r="H27" s="15">
        <v>2400</v>
      </c>
      <c r="I27" s="15">
        <v>2200</v>
      </c>
      <c r="J27" s="166" t="s">
        <v>11</v>
      </c>
      <c r="K27" s="137">
        <v>6</v>
      </c>
      <c r="L27" s="16"/>
      <c r="M27" s="3">
        <f t="shared" si="0"/>
        <v>0</v>
      </c>
      <c r="N27" s="3">
        <f t="shared" si="1"/>
        <v>0</v>
      </c>
      <c r="O27" s="3">
        <f t="shared" si="2"/>
        <v>0</v>
      </c>
      <c r="P27" s="17">
        <f t="shared" si="9"/>
        <v>0.42499999999999999</v>
      </c>
      <c r="Q27" s="17">
        <f t="shared" si="10"/>
        <v>0.66249999999999998</v>
      </c>
      <c r="R27" s="17">
        <f t="shared" si="11"/>
        <v>0.8136363636363636</v>
      </c>
      <c r="S27" s="18">
        <f t="shared" si="12"/>
        <v>0.2982456140350877</v>
      </c>
      <c r="T27" s="18">
        <f t="shared" si="13"/>
        <v>0.39849624060150374</v>
      </c>
      <c r="U27" s="18">
        <f t="shared" si="14"/>
        <v>0.44862155388471175</v>
      </c>
    </row>
    <row r="28" spans="1:21" s="24" customFormat="1" ht="87.95" customHeight="1" x14ac:dyDescent="0.2">
      <c r="A28" s="20">
        <v>70032</v>
      </c>
      <c r="B28" s="11" t="s">
        <v>273</v>
      </c>
      <c r="C28" s="12"/>
      <c r="D28" s="136" t="s">
        <v>274</v>
      </c>
      <c r="E28" s="15"/>
      <c r="F28" s="22">
        <v>2990</v>
      </c>
      <c r="G28" s="15">
        <v>2100</v>
      </c>
      <c r="H28" s="15">
        <v>1800</v>
      </c>
      <c r="I28" s="15">
        <v>1650</v>
      </c>
      <c r="J28" s="168" t="s">
        <v>575</v>
      </c>
      <c r="K28" s="137">
        <v>6</v>
      </c>
      <c r="L28" s="16"/>
      <c r="M28" s="3">
        <f t="shared" ref="M28:M34" si="15">L28*G28</f>
        <v>0</v>
      </c>
      <c r="N28" s="3">
        <f t="shared" ref="N28:N34" si="16">L28*H28</f>
        <v>0</v>
      </c>
      <c r="O28" s="3">
        <f t="shared" ref="O28:O34" si="17">L28*I28</f>
        <v>0</v>
      </c>
      <c r="P28" s="17">
        <f t="shared" ref="P28:P34" si="18">(F28-G28)/G28</f>
        <v>0.4238095238095238</v>
      </c>
      <c r="Q28" s="17">
        <f t="shared" ref="Q28:Q34" si="19">(F28-H28)/H28</f>
        <v>0.66111111111111109</v>
      </c>
      <c r="R28" s="17">
        <f t="shared" ref="R28:R34" si="20">(F28-I28)/I28</f>
        <v>0.81212121212121213</v>
      </c>
      <c r="S28" s="18">
        <f t="shared" ref="S28:S34" si="21">(F28-G28)/F28</f>
        <v>0.2976588628762542</v>
      </c>
      <c r="T28" s="18">
        <f t="shared" ref="T28:T34" si="22">(F28-H28)/F28</f>
        <v>0.39799331103678931</v>
      </c>
      <c r="U28" s="18">
        <f t="shared" ref="U28:U34" si="23">(F28-I28)/F28</f>
        <v>0.44816053511705684</v>
      </c>
    </row>
    <row r="29" spans="1:21" s="24" customFormat="1" ht="87.95" customHeight="1" x14ac:dyDescent="0.2">
      <c r="A29" s="20">
        <v>70033</v>
      </c>
      <c r="B29" s="11" t="s">
        <v>279</v>
      </c>
      <c r="C29" s="12"/>
      <c r="D29" s="136" t="s">
        <v>280</v>
      </c>
      <c r="E29" s="15"/>
      <c r="F29" s="22">
        <v>690</v>
      </c>
      <c r="G29" s="15">
        <v>480</v>
      </c>
      <c r="H29" s="15">
        <v>410</v>
      </c>
      <c r="I29" s="15">
        <v>380</v>
      </c>
      <c r="J29" s="168" t="s">
        <v>575</v>
      </c>
      <c r="K29" s="137">
        <v>90</v>
      </c>
      <c r="L29" s="23"/>
      <c r="M29" s="3">
        <f t="shared" si="15"/>
        <v>0</v>
      </c>
      <c r="N29" s="3">
        <f t="shared" si="16"/>
        <v>0</v>
      </c>
      <c r="O29" s="3">
        <f t="shared" si="17"/>
        <v>0</v>
      </c>
      <c r="P29" s="17">
        <f t="shared" si="18"/>
        <v>0.4375</v>
      </c>
      <c r="Q29" s="17">
        <f t="shared" si="19"/>
        <v>0.68292682926829273</v>
      </c>
      <c r="R29" s="17">
        <f t="shared" si="20"/>
        <v>0.81578947368421051</v>
      </c>
      <c r="S29" s="18">
        <f t="shared" si="21"/>
        <v>0.30434782608695654</v>
      </c>
      <c r="T29" s="18">
        <f t="shared" si="22"/>
        <v>0.40579710144927539</v>
      </c>
      <c r="U29" s="18">
        <f t="shared" si="23"/>
        <v>0.44927536231884058</v>
      </c>
    </row>
    <row r="30" spans="1:21" s="24" customFormat="1" ht="87.95" customHeight="1" x14ac:dyDescent="0.2">
      <c r="A30" s="20">
        <v>70034</v>
      </c>
      <c r="B30" s="11" t="s">
        <v>281</v>
      </c>
      <c r="C30" s="12"/>
      <c r="D30" s="136" t="s">
        <v>282</v>
      </c>
      <c r="E30" s="15"/>
      <c r="F30" s="22">
        <v>690</v>
      </c>
      <c r="G30" s="15">
        <v>480</v>
      </c>
      <c r="H30" s="15">
        <v>410</v>
      </c>
      <c r="I30" s="15">
        <v>380</v>
      </c>
      <c r="J30" s="168" t="s">
        <v>575</v>
      </c>
      <c r="K30" s="137">
        <v>90</v>
      </c>
      <c r="L30" s="16"/>
      <c r="M30" s="3">
        <f t="shared" si="15"/>
        <v>0</v>
      </c>
      <c r="N30" s="3">
        <f t="shared" si="16"/>
        <v>0</v>
      </c>
      <c r="O30" s="3">
        <f t="shared" si="17"/>
        <v>0</v>
      </c>
      <c r="P30" s="17">
        <f t="shared" si="18"/>
        <v>0.4375</v>
      </c>
      <c r="Q30" s="17">
        <f t="shared" si="19"/>
        <v>0.68292682926829273</v>
      </c>
      <c r="R30" s="17">
        <f t="shared" si="20"/>
        <v>0.81578947368421051</v>
      </c>
      <c r="S30" s="18">
        <f t="shared" si="21"/>
        <v>0.30434782608695654</v>
      </c>
      <c r="T30" s="18">
        <f t="shared" si="22"/>
        <v>0.40579710144927539</v>
      </c>
      <c r="U30" s="18">
        <f t="shared" si="23"/>
        <v>0.44927536231884058</v>
      </c>
    </row>
    <row r="31" spans="1:21" s="24" customFormat="1" ht="87.95" customHeight="1" x14ac:dyDescent="0.2">
      <c r="A31" s="20">
        <v>70035</v>
      </c>
      <c r="B31" s="11" t="s">
        <v>283</v>
      </c>
      <c r="C31" s="12"/>
      <c r="D31" s="136" t="s">
        <v>284</v>
      </c>
      <c r="E31" s="15"/>
      <c r="F31" s="22">
        <v>690</v>
      </c>
      <c r="G31" s="15">
        <v>480</v>
      </c>
      <c r="H31" s="15">
        <v>410</v>
      </c>
      <c r="I31" s="15">
        <v>380</v>
      </c>
      <c r="J31" s="168" t="s">
        <v>575</v>
      </c>
      <c r="K31" s="137">
        <v>90</v>
      </c>
      <c r="L31" s="23"/>
      <c r="M31" s="3">
        <f t="shared" si="15"/>
        <v>0</v>
      </c>
      <c r="N31" s="3">
        <f t="shared" si="16"/>
        <v>0</v>
      </c>
      <c r="O31" s="3">
        <f t="shared" si="17"/>
        <v>0</v>
      </c>
      <c r="P31" s="17">
        <f t="shared" si="18"/>
        <v>0.4375</v>
      </c>
      <c r="Q31" s="17">
        <f t="shared" si="19"/>
        <v>0.68292682926829273</v>
      </c>
      <c r="R31" s="17">
        <f t="shared" si="20"/>
        <v>0.81578947368421051</v>
      </c>
      <c r="S31" s="18">
        <f t="shared" si="21"/>
        <v>0.30434782608695654</v>
      </c>
      <c r="T31" s="18">
        <f t="shared" si="22"/>
        <v>0.40579710144927539</v>
      </c>
      <c r="U31" s="18">
        <f t="shared" si="23"/>
        <v>0.44927536231884058</v>
      </c>
    </row>
    <row r="32" spans="1:21" s="24" customFormat="1" ht="87.95" customHeight="1" x14ac:dyDescent="0.2">
      <c r="A32" s="20">
        <v>70036</v>
      </c>
      <c r="B32" s="11" t="s">
        <v>275</v>
      </c>
      <c r="C32" s="12" t="s">
        <v>235</v>
      </c>
      <c r="D32" s="136" t="s">
        <v>276</v>
      </c>
      <c r="E32" s="15"/>
      <c r="F32" s="22">
        <v>790</v>
      </c>
      <c r="G32" s="15">
        <v>550</v>
      </c>
      <c r="H32" s="15">
        <v>480</v>
      </c>
      <c r="I32" s="15">
        <v>430</v>
      </c>
      <c r="J32" s="166" t="s">
        <v>11</v>
      </c>
      <c r="K32" s="137">
        <v>50</v>
      </c>
      <c r="L32" s="16"/>
      <c r="M32" s="3">
        <f t="shared" si="15"/>
        <v>0</v>
      </c>
      <c r="N32" s="3">
        <f t="shared" si="16"/>
        <v>0</v>
      </c>
      <c r="O32" s="3">
        <f t="shared" si="17"/>
        <v>0</v>
      </c>
      <c r="P32" s="17">
        <f t="shared" si="18"/>
        <v>0.43636363636363634</v>
      </c>
      <c r="Q32" s="17">
        <f t="shared" si="19"/>
        <v>0.64583333333333337</v>
      </c>
      <c r="R32" s="17">
        <f t="shared" si="20"/>
        <v>0.83720930232558144</v>
      </c>
      <c r="S32" s="18">
        <f t="shared" si="21"/>
        <v>0.30379746835443039</v>
      </c>
      <c r="T32" s="18">
        <f t="shared" si="22"/>
        <v>0.39240506329113922</v>
      </c>
      <c r="U32" s="18">
        <f t="shared" si="23"/>
        <v>0.45569620253164556</v>
      </c>
    </row>
    <row r="33" spans="1:21" s="24" customFormat="1" ht="87.95" customHeight="1" x14ac:dyDescent="0.2">
      <c r="A33" s="20">
        <v>70041</v>
      </c>
      <c r="B33" s="11" t="s">
        <v>285</v>
      </c>
      <c r="C33" s="25"/>
      <c r="D33" s="136" t="s">
        <v>287</v>
      </c>
      <c r="E33" s="15"/>
      <c r="F33" s="22">
        <v>690</v>
      </c>
      <c r="G33" s="15">
        <v>480</v>
      </c>
      <c r="H33" s="15">
        <v>410</v>
      </c>
      <c r="I33" s="15">
        <v>380</v>
      </c>
      <c r="J33" s="168" t="s">
        <v>575</v>
      </c>
      <c r="K33" s="137">
        <v>90</v>
      </c>
      <c r="L33" s="16"/>
      <c r="M33" s="3">
        <f t="shared" si="15"/>
        <v>0</v>
      </c>
      <c r="N33" s="3">
        <f t="shared" si="16"/>
        <v>0</v>
      </c>
      <c r="O33" s="3">
        <f t="shared" si="17"/>
        <v>0</v>
      </c>
      <c r="P33" s="17">
        <f t="shared" si="18"/>
        <v>0.4375</v>
      </c>
      <c r="Q33" s="17">
        <f t="shared" si="19"/>
        <v>0.68292682926829273</v>
      </c>
      <c r="R33" s="17">
        <f t="shared" si="20"/>
        <v>0.81578947368421051</v>
      </c>
      <c r="S33" s="18">
        <f t="shared" si="21"/>
        <v>0.30434782608695654</v>
      </c>
      <c r="T33" s="18">
        <f t="shared" si="22"/>
        <v>0.40579710144927539</v>
      </c>
      <c r="U33" s="18">
        <f t="shared" si="23"/>
        <v>0.44927536231884058</v>
      </c>
    </row>
    <row r="34" spans="1:21" s="24" customFormat="1" ht="87.95" customHeight="1" x14ac:dyDescent="0.2">
      <c r="A34" s="20">
        <v>70042</v>
      </c>
      <c r="B34" s="11" t="s">
        <v>518</v>
      </c>
      <c r="C34" s="25"/>
      <c r="D34" s="136" t="s">
        <v>517</v>
      </c>
      <c r="E34" s="15"/>
      <c r="F34" s="22">
        <v>690</v>
      </c>
      <c r="G34" s="15">
        <v>480</v>
      </c>
      <c r="H34" s="15">
        <v>410</v>
      </c>
      <c r="I34" s="15">
        <v>380</v>
      </c>
      <c r="J34" s="166" t="s">
        <v>11</v>
      </c>
      <c r="K34" s="137">
        <v>90</v>
      </c>
      <c r="L34" s="16"/>
      <c r="M34" s="209">
        <f t="shared" si="15"/>
        <v>0</v>
      </c>
      <c r="N34" s="209">
        <f t="shared" si="16"/>
        <v>0</v>
      </c>
      <c r="O34" s="209">
        <f t="shared" si="17"/>
        <v>0</v>
      </c>
      <c r="P34" s="17">
        <f t="shared" si="18"/>
        <v>0.4375</v>
      </c>
      <c r="Q34" s="17">
        <f t="shared" si="19"/>
        <v>0.68292682926829273</v>
      </c>
      <c r="R34" s="17">
        <f t="shared" si="20"/>
        <v>0.81578947368421051</v>
      </c>
      <c r="S34" s="18">
        <f t="shared" si="21"/>
        <v>0.30434782608695654</v>
      </c>
      <c r="T34" s="18">
        <f t="shared" si="22"/>
        <v>0.40579710144927539</v>
      </c>
      <c r="U34" s="18">
        <f t="shared" si="23"/>
        <v>0.44927536231884058</v>
      </c>
    </row>
    <row r="35" spans="1:21" s="24" customFormat="1" ht="87.95" customHeight="1" x14ac:dyDescent="0.2">
      <c r="A35" s="20">
        <v>70043</v>
      </c>
      <c r="B35" s="11" t="s">
        <v>519</v>
      </c>
      <c r="C35" s="25"/>
      <c r="D35" s="136" t="s">
        <v>507</v>
      </c>
      <c r="E35" s="15"/>
      <c r="F35" s="22">
        <v>690</v>
      </c>
      <c r="G35" s="15">
        <v>480</v>
      </c>
      <c r="H35" s="15">
        <v>410</v>
      </c>
      <c r="I35" s="15">
        <v>380</v>
      </c>
      <c r="J35" s="166" t="s">
        <v>11</v>
      </c>
      <c r="K35" s="137">
        <v>90</v>
      </c>
      <c r="L35" s="16"/>
      <c r="M35" s="209">
        <f t="shared" ref="M35" si="24">L35*G35</f>
        <v>0</v>
      </c>
      <c r="N35" s="209">
        <f t="shared" ref="N35" si="25">L35*H35</f>
        <v>0</v>
      </c>
      <c r="O35" s="209">
        <f t="shared" ref="O35" si="26">L35*I35</f>
        <v>0</v>
      </c>
      <c r="P35" s="17">
        <f t="shared" ref="P35" si="27">(F35-G35)/G35</f>
        <v>0.4375</v>
      </c>
      <c r="Q35" s="17">
        <f t="shared" ref="Q35" si="28">(F35-H35)/H35</f>
        <v>0.68292682926829273</v>
      </c>
      <c r="R35" s="17">
        <f t="shared" ref="R35" si="29">(F35-I35)/I35</f>
        <v>0.81578947368421051</v>
      </c>
      <c r="S35" s="18">
        <f t="shared" ref="S35" si="30">(F35-G35)/F35</f>
        <v>0.30434782608695654</v>
      </c>
      <c r="T35" s="18">
        <f t="shared" ref="T35" si="31">(F35-H35)/F35</f>
        <v>0.40579710144927539</v>
      </c>
      <c r="U35" s="18">
        <f t="shared" ref="U35" si="32">(F35-I35)/F35</f>
        <v>0.44927536231884058</v>
      </c>
    </row>
    <row r="36" spans="1:21" s="24" customFormat="1" ht="87.95" customHeight="1" x14ac:dyDescent="0.2">
      <c r="A36" s="20">
        <v>70044</v>
      </c>
      <c r="B36" s="11" t="s">
        <v>288</v>
      </c>
      <c r="C36" s="12" t="s">
        <v>235</v>
      </c>
      <c r="D36" s="136" t="s">
        <v>289</v>
      </c>
      <c r="E36" s="15"/>
      <c r="F36" s="22">
        <v>4490</v>
      </c>
      <c r="G36" s="15">
        <v>3150</v>
      </c>
      <c r="H36" s="15">
        <v>2700</v>
      </c>
      <c r="I36" s="15">
        <v>2500</v>
      </c>
      <c r="J36" s="166" t="s">
        <v>11</v>
      </c>
      <c r="K36" s="137">
        <v>5</v>
      </c>
      <c r="L36" s="16"/>
      <c r="M36" s="3">
        <f t="shared" si="0"/>
        <v>0</v>
      </c>
      <c r="N36" s="3">
        <f t="shared" si="1"/>
        <v>0</v>
      </c>
      <c r="O36" s="3">
        <f t="shared" si="2"/>
        <v>0</v>
      </c>
      <c r="P36" s="17">
        <f t="shared" si="9"/>
        <v>0.42539682539682538</v>
      </c>
      <c r="Q36" s="17">
        <f t="shared" si="10"/>
        <v>0.66296296296296298</v>
      </c>
      <c r="R36" s="17">
        <f t="shared" si="11"/>
        <v>0.79600000000000004</v>
      </c>
      <c r="S36" s="18">
        <f t="shared" si="12"/>
        <v>0.2984409799554566</v>
      </c>
      <c r="T36" s="18">
        <f t="shared" si="13"/>
        <v>0.39866369710467708</v>
      </c>
      <c r="U36" s="18">
        <f t="shared" si="14"/>
        <v>0.44320712694877507</v>
      </c>
    </row>
    <row r="37" spans="1:21" s="24" customFormat="1" ht="87.95" customHeight="1" x14ac:dyDescent="0.2">
      <c r="A37" s="20">
        <v>70045</v>
      </c>
      <c r="B37" s="11" t="s">
        <v>296</v>
      </c>
      <c r="C37" s="25"/>
      <c r="D37" s="136" t="s">
        <v>297</v>
      </c>
      <c r="E37" s="15"/>
      <c r="F37" s="22">
        <v>3490</v>
      </c>
      <c r="G37" s="15">
        <v>2450</v>
      </c>
      <c r="H37" s="15">
        <v>2100</v>
      </c>
      <c r="I37" s="15">
        <v>1900</v>
      </c>
      <c r="J37" s="166" t="s">
        <v>11</v>
      </c>
      <c r="K37" s="137">
        <v>6</v>
      </c>
      <c r="L37" s="16"/>
      <c r="M37" s="3">
        <f>L37*G37</f>
        <v>0</v>
      </c>
      <c r="N37" s="3">
        <f>L37*H37</f>
        <v>0</v>
      </c>
      <c r="O37" s="3">
        <f>L37*I37</f>
        <v>0</v>
      </c>
      <c r="P37" s="17">
        <f>(F37-G37)/G37</f>
        <v>0.42448979591836733</v>
      </c>
      <c r="Q37" s="17">
        <f>(F37-H37)/H37</f>
        <v>0.66190476190476188</v>
      </c>
      <c r="R37" s="17">
        <f>(F37-I37)/I37</f>
        <v>0.83684210526315794</v>
      </c>
      <c r="S37" s="18">
        <f>(F37-G37)/F37</f>
        <v>0.29799426934097423</v>
      </c>
      <c r="T37" s="18">
        <f>(F37-H37)/F37</f>
        <v>0.39828080229226359</v>
      </c>
      <c r="U37" s="18">
        <f>(F37-I37)/F37</f>
        <v>0.45558739255014324</v>
      </c>
    </row>
    <row r="38" spans="1:21" s="24" customFormat="1" ht="87.95" customHeight="1" x14ac:dyDescent="0.2">
      <c r="A38" s="20">
        <v>70047</v>
      </c>
      <c r="B38" s="11" t="s">
        <v>290</v>
      </c>
      <c r="C38" s="12" t="s">
        <v>235</v>
      </c>
      <c r="D38" s="136" t="s">
        <v>291</v>
      </c>
      <c r="E38" s="15"/>
      <c r="F38" s="22">
        <v>1990</v>
      </c>
      <c r="G38" s="15">
        <v>1400</v>
      </c>
      <c r="H38" s="15">
        <v>1200</v>
      </c>
      <c r="I38" s="15">
        <v>1100</v>
      </c>
      <c r="J38" s="166" t="s">
        <v>11</v>
      </c>
      <c r="K38" s="137">
        <v>6</v>
      </c>
      <c r="L38" s="16"/>
      <c r="M38" s="3">
        <f t="shared" si="0"/>
        <v>0</v>
      </c>
      <c r="N38" s="3">
        <f t="shared" si="1"/>
        <v>0</v>
      </c>
      <c r="O38" s="3">
        <f t="shared" si="2"/>
        <v>0</v>
      </c>
      <c r="P38" s="17">
        <f t="shared" si="9"/>
        <v>0.42142857142857143</v>
      </c>
      <c r="Q38" s="17">
        <f t="shared" si="10"/>
        <v>0.65833333333333333</v>
      </c>
      <c r="R38" s="17">
        <f t="shared" si="11"/>
        <v>0.80909090909090908</v>
      </c>
      <c r="S38" s="18">
        <f t="shared" si="12"/>
        <v>0.29648241206030151</v>
      </c>
      <c r="T38" s="18">
        <f t="shared" si="13"/>
        <v>0.39698492462311558</v>
      </c>
      <c r="U38" s="18">
        <f t="shared" si="14"/>
        <v>0.44723618090452261</v>
      </c>
    </row>
    <row r="39" spans="1:21" s="24" customFormat="1" ht="87.95" customHeight="1" x14ac:dyDescent="0.2">
      <c r="A39" s="20">
        <v>70048</v>
      </c>
      <c r="B39" s="11" t="s">
        <v>294</v>
      </c>
      <c r="C39" s="25"/>
      <c r="D39" s="136" t="s">
        <v>295</v>
      </c>
      <c r="E39" s="15"/>
      <c r="F39" s="22">
        <v>3490</v>
      </c>
      <c r="G39" s="15">
        <v>2450</v>
      </c>
      <c r="H39" s="15">
        <v>2100</v>
      </c>
      <c r="I39" s="15">
        <v>1900</v>
      </c>
      <c r="J39" s="168" t="s">
        <v>575</v>
      </c>
      <c r="K39" s="137">
        <v>6</v>
      </c>
      <c r="L39" s="16"/>
      <c r="M39" s="3">
        <f>L39*G39</f>
        <v>0</v>
      </c>
      <c r="N39" s="3">
        <f>L39*H39</f>
        <v>0</v>
      </c>
      <c r="O39" s="3">
        <f>L39*I39</f>
        <v>0</v>
      </c>
      <c r="P39" s="17">
        <f>(F39-G39)/G39</f>
        <v>0.42448979591836733</v>
      </c>
      <c r="Q39" s="17">
        <f>(F39-H39)/H39</f>
        <v>0.66190476190476188</v>
      </c>
      <c r="R39" s="17">
        <f>(F39-I39)/I39</f>
        <v>0.83684210526315794</v>
      </c>
      <c r="S39" s="18">
        <f>(F39-G39)/F39</f>
        <v>0.29799426934097423</v>
      </c>
      <c r="T39" s="18">
        <f>(F39-H39)/F39</f>
        <v>0.39828080229226359</v>
      </c>
      <c r="U39" s="18">
        <f>(F39-I39)/F39</f>
        <v>0.45558739255014324</v>
      </c>
    </row>
    <row r="40" spans="1:21" s="24" customFormat="1" ht="87.95" customHeight="1" x14ac:dyDescent="0.2">
      <c r="A40" s="20">
        <v>70049</v>
      </c>
      <c r="B40" s="11" t="s">
        <v>292</v>
      </c>
      <c r="C40" s="12"/>
      <c r="D40" s="136" t="s">
        <v>293</v>
      </c>
      <c r="E40" s="15"/>
      <c r="F40" s="22">
        <v>790</v>
      </c>
      <c r="G40" s="15">
        <v>550</v>
      </c>
      <c r="H40" s="15">
        <v>480</v>
      </c>
      <c r="I40" s="15">
        <v>430</v>
      </c>
      <c r="J40" s="168" t="s">
        <v>575</v>
      </c>
      <c r="K40" s="137">
        <v>50</v>
      </c>
      <c r="L40" s="16"/>
      <c r="M40" s="3">
        <f t="shared" si="0"/>
        <v>0</v>
      </c>
      <c r="N40" s="3">
        <f t="shared" si="1"/>
        <v>0</v>
      </c>
      <c r="O40" s="3">
        <f t="shared" si="2"/>
        <v>0</v>
      </c>
      <c r="P40" s="17">
        <f t="shared" si="9"/>
        <v>0.43636363636363634</v>
      </c>
      <c r="Q40" s="17">
        <f t="shared" si="10"/>
        <v>0.64583333333333337</v>
      </c>
      <c r="R40" s="17">
        <f t="shared" si="11"/>
        <v>0.83720930232558144</v>
      </c>
      <c r="S40" s="18">
        <f t="shared" si="12"/>
        <v>0.30379746835443039</v>
      </c>
      <c r="T40" s="18">
        <f t="shared" si="13"/>
        <v>0.39240506329113922</v>
      </c>
      <c r="U40" s="18">
        <f t="shared" si="14"/>
        <v>0.45569620253164556</v>
      </c>
    </row>
    <row r="41" spans="1:21" s="24" customFormat="1" ht="87.95" customHeight="1" x14ac:dyDescent="0.2">
      <c r="A41" s="20">
        <v>70050</v>
      </c>
      <c r="B41" s="11" t="s">
        <v>520</v>
      </c>
      <c r="C41" s="25"/>
      <c r="D41" s="136" t="s">
        <v>530</v>
      </c>
      <c r="E41" s="15"/>
      <c r="F41" s="22">
        <v>3990</v>
      </c>
      <c r="G41" s="15">
        <v>2800</v>
      </c>
      <c r="H41" s="15">
        <v>2400</v>
      </c>
      <c r="I41" s="15">
        <v>2200</v>
      </c>
      <c r="J41" s="166" t="s">
        <v>11</v>
      </c>
      <c r="K41" s="137">
        <v>4</v>
      </c>
      <c r="L41" s="16"/>
      <c r="M41" s="209">
        <f t="shared" ref="M41:M57" si="33">L41*G41</f>
        <v>0</v>
      </c>
      <c r="N41" s="209">
        <f t="shared" ref="N41:N57" si="34">L41*H41</f>
        <v>0</v>
      </c>
      <c r="O41" s="209">
        <f t="shared" ref="O41:O57" si="35">L41*I41</f>
        <v>0</v>
      </c>
      <c r="P41" s="17">
        <f t="shared" ref="P41:P57" si="36">(F41-G41)/G41</f>
        <v>0.42499999999999999</v>
      </c>
      <c r="Q41" s="17">
        <f t="shared" ref="Q41:Q57" si="37">(F41-H41)/H41</f>
        <v>0.66249999999999998</v>
      </c>
      <c r="R41" s="17">
        <f t="shared" ref="R41:R57" si="38">(F41-I41)/I41</f>
        <v>0.8136363636363636</v>
      </c>
      <c r="S41" s="18">
        <f t="shared" ref="S41:S57" si="39">(F41-G41)/F41</f>
        <v>0.2982456140350877</v>
      </c>
      <c r="T41" s="18">
        <f t="shared" ref="T41:T57" si="40">(F41-H41)/F41</f>
        <v>0.39849624060150374</v>
      </c>
      <c r="U41" s="18">
        <f t="shared" ref="U41:U57" si="41">(F41-I41)/F41</f>
        <v>0.44862155388471175</v>
      </c>
    </row>
    <row r="42" spans="1:21" s="24" customFormat="1" ht="87.95" customHeight="1" x14ac:dyDescent="0.2">
      <c r="A42" s="20">
        <v>70051</v>
      </c>
      <c r="B42" s="11" t="s">
        <v>521</v>
      </c>
      <c r="C42" s="12" t="s">
        <v>235</v>
      </c>
      <c r="D42" s="136" t="s">
        <v>508</v>
      </c>
      <c r="E42" s="15"/>
      <c r="F42" s="22">
        <v>2990</v>
      </c>
      <c r="G42" s="15">
        <v>2100</v>
      </c>
      <c r="H42" s="15">
        <v>1800</v>
      </c>
      <c r="I42" s="15">
        <v>1650</v>
      </c>
      <c r="J42" s="166" t="s">
        <v>11</v>
      </c>
      <c r="K42" s="137">
        <v>6</v>
      </c>
      <c r="L42" s="16"/>
      <c r="M42" s="209">
        <f t="shared" si="33"/>
        <v>0</v>
      </c>
      <c r="N42" s="209">
        <f t="shared" si="34"/>
        <v>0</v>
      </c>
      <c r="O42" s="209">
        <f t="shared" si="35"/>
        <v>0</v>
      </c>
      <c r="P42" s="17">
        <f t="shared" si="36"/>
        <v>0.4238095238095238</v>
      </c>
      <c r="Q42" s="17">
        <f t="shared" si="37"/>
        <v>0.66111111111111109</v>
      </c>
      <c r="R42" s="17">
        <f t="shared" si="38"/>
        <v>0.81212121212121213</v>
      </c>
      <c r="S42" s="18">
        <f t="shared" si="39"/>
        <v>0.2976588628762542</v>
      </c>
      <c r="T42" s="18">
        <f t="shared" si="40"/>
        <v>0.39799331103678931</v>
      </c>
      <c r="U42" s="18">
        <f t="shared" si="41"/>
        <v>0.44816053511705684</v>
      </c>
    </row>
    <row r="43" spans="1:21" s="24" customFormat="1" ht="87.95" customHeight="1" x14ac:dyDescent="0.2">
      <c r="A43" s="20">
        <v>70052</v>
      </c>
      <c r="B43" s="11" t="s">
        <v>522</v>
      </c>
      <c r="C43" s="12" t="s">
        <v>235</v>
      </c>
      <c r="D43" s="136" t="s">
        <v>509</v>
      </c>
      <c r="E43" s="15"/>
      <c r="F43" s="22">
        <v>4990</v>
      </c>
      <c r="G43" s="15">
        <v>3500</v>
      </c>
      <c r="H43" s="15">
        <v>3000</v>
      </c>
      <c r="I43" s="15">
        <v>2700</v>
      </c>
      <c r="J43" s="166" t="s">
        <v>11</v>
      </c>
      <c r="K43" s="137">
        <v>4</v>
      </c>
      <c r="L43" s="16"/>
      <c r="M43" s="209">
        <f t="shared" si="33"/>
        <v>0</v>
      </c>
      <c r="N43" s="209">
        <f t="shared" si="34"/>
        <v>0</v>
      </c>
      <c r="O43" s="209">
        <f t="shared" si="35"/>
        <v>0</v>
      </c>
      <c r="P43" s="17">
        <f t="shared" si="36"/>
        <v>0.42571428571428571</v>
      </c>
      <c r="Q43" s="17">
        <f t="shared" si="37"/>
        <v>0.66333333333333333</v>
      </c>
      <c r="R43" s="17">
        <f t="shared" si="38"/>
        <v>0.8481481481481481</v>
      </c>
      <c r="S43" s="18">
        <f t="shared" si="39"/>
        <v>0.29859719438877758</v>
      </c>
      <c r="T43" s="18">
        <f t="shared" si="40"/>
        <v>0.39879759519038077</v>
      </c>
      <c r="U43" s="18">
        <f t="shared" si="41"/>
        <v>0.4589178356713427</v>
      </c>
    </row>
    <row r="44" spans="1:21" s="24" customFormat="1" ht="87.95" customHeight="1" x14ac:dyDescent="0.2">
      <c r="A44" s="20">
        <v>70053</v>
      </c>
      <c r="B44" s="11" t="s">
        <v>523</v>
      </c>
      <c r="C44" s="25"/>
      <c r="D44" s="136" t="s">
        <v>510</v>
      </c>
      <c r="E44" s="15"/>
      <c r="F44" s="22">
        <v>6490</v>
      </c>
      <c r="G44" s="15">
        <v>4550</v>
      </c>
      <c r="H44" s="15">
        <v>3900</v>
      </c>
      <c r="I44" s="15">
        <v>3550</v>
      </c>
      <c r="J44" s="168" t="s">
        <v>575</v>
      </c>
      <c r="K44" s="137">
        <v>3</v>
      </c>
      <c r="L44" s="16"/>
      <c r="M44" s="209">
        <f t="shared" si="33"/>
        <v>0</v>
      </c>
      <c r="N44" s="209">
        <f t="shared" si="34"/>
        <v>0</v>
      </c>
      <c r="O44" s="209">
        <f t="shared" si="35"/>
        <v>0</v>
      </c>
      <c r="P44" s="17">
        <f t="shared" si="36"/>
        <v>0.42637362637362636</v>
      </c>
      <c r="Q44" s="17">
        <f t="shared" si="37"/>
        <v>0.66410256410256407</v>
      </c>
      <c r="R44" s="17">
        <f t="shared" si="38"/>
        <v>0.82816901408450705</v>
      </c>
      <c r="S44" s="18">
        <f t="shared" si="39"/>
        <v>0.29892141756548535</v>
      </c>
      <c r="T44" s="18">
        <f t="shared" si="40"/>
        <v>0.39907550077041604</v>
      </c>
      <c r="U44" s="18">
        <f t="shared" si="41"/>
        <v>0.45300462249614792</v>
      </c>
    </row>
    <row r="45" spans="1:21" s="24" customFormat="1" ht="87.95" customHeight="1" x14ac:dyDescent="0.2">
      <c r="A45" s="20">
        <v>70054</v>
      </c>
      <c r="B45" s="11" t="s">
        <v>524</v>
      </c>
      <c r="C45" s="25"/>
      <c r="D45" s="136" t="s">
        <v>511</v>
      </c>
      <c r="E45" s="15"/>
      <c r="F45" s="22">
        <v>4490</v>
      </c>
      <c r="G45" s="15">
        <v>3150</v>
      </c>
      <c r="H45" s="15">
        <v>2700</v>
      </c>
      <c r="I45" s="15">
        <v>2500</v>
      </c>
      <c r="J45" s="166" t="s">
        <v>11</v>
      </c>
      <c r="K45" s="137">
        <v>4</v>
      </c>
      <c r="L45" s="16"/>
      <c r="M45" s="209">
        <f t="shared" si="33"/>
        <v>0</v>
      </c>
      <c r="N45" s="209">
        <f t="shared" si="34"/>
        <v>0</v>
      </c>
      <c r="O45" s="209">
        <f t="shared" si="35"/>
        <v>0</v>
      </c>
      <c r="P45" s="17">
        <f t="shared" si="36"/>
        <v>0.42539682539682538</v>
      </c>
      <c r="Q45" s="17">
        <f t="shared" si="37"/>
        <v>0.66296296296296298</v>
      </c>
      <c r="R45" s="17">
        <f t="shared" si="38"/>
        <v>0.79600000000000004</v>
      </c>
      <c r="S45" s="18">
        <f t="shared" si="39"/>
        <v>0.2984409799554566</v>
      </c>
      <c r="T45" s="18">
        <f t="shared" si="40"/>
        <v>0.39866369710467708</v>
      </c>
      <c r="U45" s="18">
        <f t="shared" si="41"/>
        <v>0.44320712694877507</v>
      </c>
    </row>
    <row r="46" spans="1:21" s="24" customFormat="1" ht="87.95" customHeight="1" x14ac:dyDescent="0.2">
      <c r="A46" s="20">
        <v>70055</v>
      </c>
      <c r="B46" s="11" t="s">
        <v>525</v>
      </c>
      <c r="C46" s="25"/>
      <c r="D46" s="136" t="s">
        <v>512</v>
      </c>
      <c r="E46" s="15"/>
      <c r="F46" s="22">
        <v>6990</v>
      </c>
      <c r="G46" s="15">
        <v>4900</v>
      </c>
      <c r="H46" s="15">
        <v>4200</v>
      </c>
      <c r="I46" s="15">
        <v>3850</v>
      </c>
      <c r="J46" s="166" t="s">
        <v>11</v>
      </c>
      <c r="K46" s="137">
        <v>3</v>
      </c>
      <c r="L46" s="16"/>
      <c r="M46" s="209">
        <f t="shared" si="33"/>
        <v>0</v>
      </c>
      <c r="N46" s="209">
        <f t="shared" si="34"/>
        <v>0</v>
      </c>
      <c r="O46" s="209">
        <f t="shared" si="35"/>
        <v>0</v>
      </c>
      <c r="P46" s="17">
        <f t="shared" si="36"/>
        <v>0.42653061224489797</v>
      </c>
      <c r="Q46" s="17">
        <f t="shared" si="37"/>
        <v>0.66428571428571426</v>
      </c>
      <c r="R46" s="17">
        <f t="shared" si="38"/>
        <v>0.81558441558441563</v>
      </c>
      <c r="S46" s="18">
        <f t="shared" si="39"/>
        <v>0.29899856938483549</v>
      </c>
      <c r="T46" s="18">
        <f t="shared" si="40"/>
        <v>0.39914163090128757</v>
      </c>
      <c r="U46" s="18">
        <f t="shared" si="41"/>
        <v>0.44921316165951358</v>
      </c>
    </row>
    <row r="47" spans="1:21" s="24" customFormat="1" ht="87.95" customHeight="1" x14ac:dyDescent="0.2">
      <c r="A47" s="20">
        <v>70056</v>
      </c>
      <c r="B47" s="11" t="s">
        <v>526</v>
      </c>
      <c r="C47" s="25"/>
      <c r="D47" s="136" t="s">
        <v>513</v>
      </c>
      <c r="E47" s="15"/>
      <c r="F47" s="22">
        <v>6990</v>
      </c>
      <c r="G47" s="15">
        <v>4900</v>
      </c>
      <c r="H47" s="15">
        <v>4200</v>
      </c>
      <c r="I47" s="15">
        <v>3850</v>
      </c>
      <c r="J47" s="166" t="s">
        <v>11</v>
      </c>
      <c r="K47" s="137">
        <v>3</v>
      </c>
      <c r="L47" s="16"/>
      <c r="M47" s="209">
        <f t="shared" si="33"/>
        <v>0</v>
      </c>
      <c r="N47" s="209">
        <f t="shared" si="34"/>
        <v>0</v>
      </c>
      <c r="O47" s="209">
        <f t="shared" si="35"/>
        <v>0</v>
      </c>
      <c r="P47" s="17">
        <f t="shared" si="36"/>
        <v>0.42653061224489797</v>
      </c>
      <c r="Q47" s="17">
        <f t="shared" si="37"/>
        <v>0.66428571428571426</v>
      </c>
      <c r="R47" s="17">
        <f t="shared" si="38"/>
        <v>0.81558441558441563</v>
      </c>
      <c r="S47" s="18">
        <f t="shared" si="39"/>
        <v>0.29899856938483549</v>
      </c>
      <c r="T47" s="18">
        <f t="shared" si="40"/>
        <v>0.39914163090128757</v>
      </c>
      <c r="U47" s="18">
        <f t="shared" si="41"/>
        <v>0.44921316165951358</v>
      </c>
    </row>
    <row r="48" spans="1:21" s="24" customFormat="1" ht="87.95" customHeight="1" x14ac:dyDescent="0.2">
      <c r="A48" s="20">
        <v>70057</v>
      </c>
      <c r="B48" s="11" t="s">
        <v>527</v>
      </c>
      <c r="C48" s="25"/>
      <c r="D48" s="136" t="s">
        <v>514</v>
      </c>
      <c r="E48" s="15"/>
      <c r="F48" s="22">
        <v>2490</v>
      </c>
      <c r="G48" s="15">
        <v>1750</v>
      </c>
      <c r="H48" s="15">
        <v>1500</v>
      </c>
      <c r="I48" s="15">
        <v>1350</v>
      </c>
      <c r="J48" s="166" t="s">
        <v>11</v>
      </c>
      <c r="K48" s="137">
        <v>6</v>
      </c>
      <c r="L48" s="16"/>
      <c r="M48" s="209">
        <f t="shared" si="33"/>
        <v>0</v>
      </c>
      <c r="N48" s="209">
        <f t="shared" si="34"/>
        <v>0</v>
      </c>
      <c r="O48" s="209">
        <f t="shared" si="35"/>
        <v>0</v>
      </c>
      <c r="P48" s="17">
        <f t="shared" si="36"/>
        <v>0.42285714285714288</v>
      </c>
      <c r="Q48" s="17">
        <f t="shared" si="37"/>
        <v>0.66</v>
      </c>
      <c r="R48" s="17">
        <f t="shared" si="38"/>
        <v>0.84444444444444444</v>
      </c>
      <c r="S48" s="18">
        <f t="shared" si="39"/>
        <v>0.2971887550200803</v>
      </c>
      <c r="T48" s="18">
        <f t="shared" si="40"/>
        <v>0.39759036144578314</v>
      </c>
      <c r="U48" s="18">
        <f t="shared" si="41"/>
        <v>0.45783132530120479</v>
      </c>
    </row>
    <row r="49" spans="1:21" s="24" customFormat="1" ht="87.95" customHeight="1" x14ac:dyDescent="0.2">
      <c r="A49" s="20">
        <v>70058</v>
      </c>
      <c r="B49" s="11" t="s">
        <v>528</v>
      </c>
      <c r="C49" s="12" t="s">
        <v>235</v>
      </c>
      <c r="D49" s="136" t="s">
        <v>515</v>
      </c>
      <c r="E49" s="15"/>
      <c r="F49" s="22">
        <v>6990</v>
      </c>
      <c r="G49" s="15">
        <v>4900</v>
      </c>
      <c r="H49" s="15">
        <v>4200</v>
      </c>
      <c r="I49" s="15">
        <v>3850</v>
      </c>
      <c r="J49" s="166" t="s">
        <v>11</v>
      </c>
      <c r="K49" s="137">
        <v>3</v>
      </c>
      <c r="L49" s="16"/>
      <c r="M49" s="209">
        <f t="shared" si="33"/>
        <v>0</v>
      </c>
      <c r="N49" s="209">
        <f t="shared" si="34"/>
        <v>0</v>
      </c>
      <c r="O49" s="209">
        <f t="shared" si="35"/>
        <v>0</v>
      </c>
      <c r="P49" s="17">
        <f t="shared" si="36"/>
        <v>0.42653061224489797</v>
      </c>
      <c r="Q49" s="17">
        <f t="shared" si="37"/>
        <v>0.66428571428571426</v>
      </c>
      <c r="R49" s="17">
        <f t="shared" si="38"/>
        <v>0.81558441558441563</v>
      </c>
      <c r="S49" s="18">
        <f t="shared" si="39"/>
        <v>0.29899856938483549</v>
      </c>
      <c r="T49" s="18">
        <f t="shared" si="40"/>
        <v>0.39914163090128757</v>
      </c>
      <c r="U49" s="18">
        <f t="shared" si="41"/>
        <v>0.44921316165951358</v>
      </c>
    </row>
    <row r="50" spans="1:21" s="24" customFormat="1" ht="87.95" customHeight="1" x14ac:dyDescent="0.2">
      <c r="A50" s="20">
        <v>70059</v>
      </c>
      <c r="B50" s="11" t="s">
        <v>529</v>
      </c>
      <c r="C50" s="25"/>
      <c r="D50" s="136" t="s">
        <v>516</v>
      </c>
      <c r="E50" s="15"/>
      <c r="F50" s="22">
        <v>4490</v>
      </c>
      <c r="G50" s="15">
        <v>3150</v>
      </c>
      <c r="H50" s="15">
        <v>2700</v>
      </c>
      <c r="I50" s="15">
        <v>2500</v>
      </c>
      <c r="J50" s="166" t="s">
        <v>11</v>
      </c>
      <c r="K50" s="137">
        <v>5</v>
      </c>
      <c r="L50" s="16"/>
      <c r="M50" s="209">
        <f t="shared" si="33"/>
        <v>0</v>
      </c>
      <c r="N50" s="209">
        <f t="shared" si="34"/>
        <v>0</v>
      </c>
      <c r="O50" s="209">
        <f t="shared" si="35"/>
        <v>0</v>
      </c>
      <c r="P50" s="17">
        <f t="shared" si="36"/>
        <v>0.42539682539682538</v>
      </c>
      <c r="Q50" s="17">
        <f t="shared" si="37"/>
        <v>0.66296296296296298</v>
      </c>
      <c r="R50" s="17">
        <f t="shared" si="38"/>
        <v>0.79600000000000004</v>
      </c>
      <c r="S50" s="18">
        <f t="shared" si="39"/>
        <v>0.2984409799554566</v>
      </c>
      <c r="T50" s="18">
        <f t="shared" si="40"/>
        <v>0.39866369710467708</v>
      </c>
      <c r="U50" s="18">
        <f t="shared" si="41"/>
        <v>0.44320712694877507</v>
      </c>
    </row>
    <row r="51" spans="1:21" s="24" customFormat="1" ht="87.95" customHeight="1" x14ac:dyDescent="0.2">
      <c r="A51" s="20">
        <v>70068</v>
      </c>
      <c r="B51" s="11" t="s">
        <v>614</v>
      </c>
      <c r="C51" s="25" t="s">
        <v>286</v>
      </c>
      <c r="D51" s="136" t="s">
        <v>622</v>
      </c>
      <c r="E51" s="15"/>
      <c r="F51" s="22">
        <v>2690</v>
      </c>
      <c r="G51" s="15">
        <v>1900</v>
      </c>
      <c r="H51" s="15">
        <v>1600</v>
      </c>
      <c r="I51" s="15">
        <v>1450</v>
      </c>
      <c r="J51" s="166" t="s">
        <v>11</v>
      </c>
      <c r="K51" s="137">
        <v>5</v>
      </c>
      <c r="L51" s="16"/>
      <c r="M51" s="227">
        <f t="shared" si="33"/>
        <v>0</v>
      </c>
      <c r="N51" s="227">
        <f t="shared" si="34"/>
        <v>0</v>
      </c>
      <c r="O51" s="227">
        <f t="shared" si="35"/>
        <v>0</v>
      </c>
      <c r="P51" s="17">
        <f t="shared" si="36"/>
        <v>0.41578947368421054</v>
      </c>
      <c r="Q51" s="17">
        <f t="shared" si="37"/>
        <v>0.68125000000000002</v>
      </c>
      <c r="R51" s="17">
        <f t="shared" si="38"/>
        <v>0.85517241379310349</v>
      </c>
      <c r="S51" s="18">
        <f t="shared" si="39"/>
        <v>0.29368029739776952</v>
      </c>
      <c r="T51" s="18">
        <f t="shared" si="40"/>
        <v>0.40520446096654272</v>
      </c>
      <c r="U51" s="18">
        <f t="shared" si="41"/>
        <v>0.46096654275092935</v>
      </c>
    </row>
    <row r="52" spans="1:21" s="24" customFormat="1" ht="87.95" customHeight="1" x14ac:dyDescent="0.2">
      <c r="A52" s="20">
        <v>70069</v>
      </c>
      <c r="B52" s="11" t="s">
        <v>615</v>
      </c>
      <c r="C52" s="25" t="s">
        <v>286</v>
      </c>
      <c r="D52" s="136" t="s">
        <v>623</v>
      </c>
      <c r="E52" s="15"/>
      <c r="F52" s="22">
        <v>2490</v>
      </c>
      <c r="G52" s="15">
        <v>1750</v>
      </c>
      <c r="H52" s="15">
        <v>1500</v>
      </c>
      <c r="I52" s="15">
        <v>1350</v>
      </c>
      <c r="J52" s="166" t="s">
        <v>11</v>
      </c>
      <c r="K52" s="137">
        <v>8</v>
      </c>
      <c r="L52" s="16"/>
      <c r="M52" s="227">
        <f t="shared" si="33"/>
        <v>0</v>
      </c>
      <c r="N52" s="227">
        <f t="shared" si="34"/>
        <v>0</v>
      </c>
      <c r="O52" s="227">
        <f t="shared" si="35"/>
        <v>0</v>
      </c>
      <c r="P52" s="17">
        <f t="shared" si="36"/>
        <v>0.42285714285714288</v>
      </c>
      <c r="Q52" s="17">
        <f t="shared" si="37"/>
        <v>0.66</v>
      </c>
      <c r="R52" s="17">
        <f t="shared" si="38"/>
        <v>0.84444444444444444</v>
      </c>
      <c r="S52" s="18">
        <f t="shared" si="39"/>
        <v>0.2971887550200803</v>
      </c>
      <c r="T52" s="18">
        <f t="shared" si="40"/>
        <v>0.39759036144578314</v>
      </c>
      <c r="U52" s="18">
        <f t="shared" si="41"/>
        <v>0.45783132530120479</v>
      </c>
    </row>
    <row r="53" spans="1:21" s="24" customFormat="1" ht="87.95" customHeight="1" x14ac:dyDescent="0.2">
      <c r="A53" s="20">
        <v>70070</v>
      </c>
      <c r="B53" s="11" t="s">
        <v>616</v>
      </c>
      <c r="C53" s="25" t="s">
        <v>286</v>
      </c>
      <c r="D53" s="136" t="s">
        <v>624</v>
      </c>
      <c r="E53" s="15"/>
      <c r="F53" s="22">
        <v>3990</v>
      </c>
      <c r="G53" s="15">
        <v>2800</v>
      </c>
      <c r="H53" s="15">
        <v>2400</v>
      </c>
      <c r="I53" s="15">
        <v>2200</v>
      </c>
      <c r="J53" s="166" t="s">
        <v>11</v>
      </c>
      <c r="K53" s="137">
        <v>4</v>
      </c>
      <c r="L53" s="16"/>
      <c r="M53" s="227">
        <f t="shared" ref="M53:M54" si="42">L53*G53</f>
        <v>0</v>
      </c>
      <c r="N53" s="227">
        <f t="shared" ref="N53:N54" si="43">L53*H53</f>
        <v>0</v>
      </c>
      <c r="O53" s="227">
        <f t="shared" ref="O53:O54" si="44">L53*I53</f>
        <v>0</v>
      </c>
      <c r="P53" s="17">
        <f t="shared" ref="P53:P54" si="45">(F53-G53)/G53</f>
        <v>0.42499999999999999</v>
      </c>
      <c r="Q53" s="17">
        <f t="shared" ref="Q53:Q54" si="46">(F53-H53)/H53</f>
        <v>0.66249999999999998</v>
      </c>
      <c r="R53" s="17">
        <f t="shared" ref="R53:R54" si="47">(F53-I53)/I53</f>
        <v>0.8136363636363636</v>
      </c>
      <c r="S53" s="18">
        <f t="shared" ref="S53:S54" si="48">(F53-G53)/F53</f>
        <v>0.2982456140350877</v>
      </c>
      <c r="T53" s="18">
        <f t="shared" ref="T53:T54" si="49">(F53-H53)/F53</f>
        <v>0.39849624060150374</v>
      </c>
      <c r="U53" s="18">
        <f t="shared" ref="U53:U54" si="50">(F53-I53)/F53</f>
        <v>0.44862155388471175</v>
      </c>
    </row>
    <row r="54" spans="1:21" s="24" customFormat="1" ht="87.95" customHeight="1" x14ac:dyDescent="0.2">
      <c r="A54" s="20">
        <v>70071</v>
      </c>
      <c r="B54" s="11" t="s">
        <v>617</v>
      </c>
      <c r="C54" s="25" t="s">
        <v>286</v>
      </c>
      <c r="D54" s="136" t="s">
        <v>625</v>
      </c>
      <c r="E54" s="15"/>
      <c r="F54" s="22">
        <v>1290</v>
      </c>
      <c r="G54" s="15">
        <v>900</v>
      </c>
      <c r="H54" s="15">
        <v>750</v>
      </c>
      <c r="I54" s="15">
        <v>700</v>
      </c>
      <c r="J54" s="168" t="s">
        <v>575</v>
      </c>
      <c r="K54" s="137">
        <v>12</v>
      </c>
      <c r="L54" s="16"/>
      <c r="M54" s="227">
        <f t="shared" si="42"/>
        <v>0</v>
      </c>
      <c r="N54" s="227">
        <f t="shared" si="43"/>
        <v>0</v>
      </c>
      <c r="O54" s="227">
        <f t="shared" si="44"/>
        <v>0</v>
      </c>
      <c r="P54" s="17">
        <f t="shared" si="45"/>
        <v>0.43333333333333335</v>
      </c>
      <c r="Q54" s="17">
        <f t="shared" si="46"/>
        <v>0.72</v>
      </c>
      <c r="R54" s="17">
        <f t="shared" si="47"/>
        <v>0.84285714285714286</v>
      </c>
      <c r="S54" s="18">
        <f t="shared" si="48"/>
        <v>0.30232558139534882</v>
      </c>
      <c r="T54" s="18">
        <f t="shared" si="49"/>
        <v>0.41860465116279072</v>
      </c>
      <c r="U54" s="18">
        <f t="shared" si="50"/>
        <v>0.4573643410852713</v>
      </c>
    </row>
    <row r="55" spans="1:21" s="24" customFormat="1" ht="87.95" customHeight="1" x14ac:dyDescent="0.2">
      <c r="A55" s="20">
        <v>70072</v>
      </c>
      <c r="B55" s="11" t="s">
        <v>618</v>
      </c>
      <c r="C55" s="25" t="s">
        <v>286</v>
      </c>
      <c r="D55" s="136" t="s">
        <v>626</v>
      </c>
      <c r="E55" s="15"/>
      <c r="F55" s="22">
        <v>990</v>
      </c>
      <c r="G55" s="15">
        <v>700</v>
      </c>
      <c r="H55" s="15">
        <v>600</v>
      </c>
      <c r="I55" s="15">
        <v>550</v>
      </c>
      <c r="J55" s="168" t="s">
        <v>575</v>
      </c>
      <c r="K55" s="137">
        <v>12</v>
      </c>
      <c r="L55" s="16"/>
      <c r="M55" s="227">
        <f t="shared" ref="M55:M56" si="51">L55*G55</f>
        <v>0</v>
      </c>
      <c r="N55" s="227">
        <f t="shared" ref="N55:N56" si="52">L55*H55</f>
        <v>0</v>
      </c>
      <c r="O55" s="227">
        <f t="shared" ref="O55:O56" si="53">L55*I55</f>
        <v>0</v>
      </c>
      <c r="P55" s="17">
        <f t="shared" ref="P55:P56" si="54">(F55-G55)/G55</f>
        <v>0.41428571428571431</v>
      </c>
      <c r="Q55" s="17">
        <f t="shared" ref="Q55:Q56" si="55">(F55-H55)/H55</f>
        <v>0.65</v>
      </c>
      <c r="R55" s="17">
        <f t="shared" ref="R55:R56" si="56">(F55-I55)/I55</f>
        <v>0.8</v>
      </c>
      <c r="S55" s="18">
        <f t="shared" ref="S55:S56" si="57">(F55-G55)/F55</f>
        <v>0.29292929292929293</v>
      </c>
      <c r="T55" s="18">
        <f t="shared" ref="T55:T56" si="58">(F55-H55)/F55</f>
        <v>0.39393939393939392</v>
      </c>
      <c r="U55" s="18">
        <f t="shared" ref="U55:U56" si="59">(F55-I55)/F55</f>
        <v>0.44444444444444442</v>
      </c>
    </row>
    <row r="56" spans="1:21" s="24" customFormat="1" ht="87.95" customHeight="1" x14ac:dyDescent="0.2">
      <c r="A56" s="20">
        <v>70073</v>
      </c>
      <c r="B56" s="11" t="s">
        <v>619</v>
      </c>
      <c r="C56" s="25" t="s">
        <v>286</v>
      </c>
      <c r="D56" s="136" t="s">
        <v>627</v>
      </c>
      <c r="E56" s="15"/>
      <c r="F56" s="22">
        <v>6990</v>
      </c>
      <c r="G56" s="15">
        <v>4900</v>
      </c>
      <c r="H56" s="15">
        <v>4200</v>
      </c>
      <c r="I56" s="15">
        <v>3850</v>
      </c>
      <c r="J56" s="166" t="s">
        <v>11</v>
      </c>
      <c r="K56" s="137">
        <v>3</v>
      </c>
      <c r="L56" s="16"/>
      <c r="M56" s="227">
        <f t="shared" si="51"/>
        <v>0</v>
      </c>
      <c r="N56" s="227">
        <f t="shared" si="52"/>
        <v>0</v>
      </c>
      <c r="O56" s="227">
        <f t="shared" si="53"/>
        <v>0</v>
      </c>
      <c r="P56" s="17">
        <f t="shared" si="54"/>
        <v>0.42653061224489797</v>
      </c>
      <c r="Q56" s="17">
        <f t="shared" si="55"/>
        <v>0.66428571428571426</v>
      </c>
      <c r="R56" s="17">
        <f t="shared" si="56"/>
        <v>0.81558441558441563</v>
      </c>
      <c r="S56" s="18">
        <f t="shared" si="57"/>
        <v>0.29899856938483549</v>
      </c>
      <c r="T56" s="18">
        <f t="shared" si="58"/>
        <v>0.39914163090128757</v>
      </c>
      <c r="U56" s="18">
        <f t="shared" si="59"/>
        <v>0.44921316165951358</v>
      </c>
    </row>
    <row r="57" spans="1:21" s="24" customFormat="1" ht="87.95" customHeight="1" x14ac:dyDescent="0.2">
      <c r="A57" s="20">
        <v>70074</v>
      </c>
      <c r="B57" s="11" t="s">
        <v>620</v>
      </c>
      <c r="C57" s="25" t="s">
        <v>286</v>
      </c>
      <c r="D57" s="136" t="s">
        <v>628</v>
      </c>
      <c r="E57" s="15"/>
      <c r="F57" s="22">
        <v>790</v>
      </c>
      <c r="G57" s="15">
        <v>550</v>
      </c>
      <c r="H57" s="15">
        <v>480</v>
      </c>
      <c r="I57" s="15">
        <v>430</v>
      </c>
      <c r="J57" s="166" t="s">
        <v>11</v>
      </c>
      <c r="K57" s="137">
        <v>50</v>
      </c>
      <c r="L57" s="16"/>
      <c r="M57" s="227">
        <f t="shared" si="33"/>
        <v>0</v>
      </c>
      <c r="N57" s="227">
        <f t="shared" si="34"/>
        <v>0</v>
      </c>
      <c r="O57" s="227">
        <f t="shared" si="35"/>
        <v>0</v>
      </c>
      <c r="P57" s="17">
        <f t="shared" si="36"/>
        <v>0.43636363636363634</v>
      </c>
      <c r="Q57" s="17">
        <f t="shared" si="37"/>
        <v>0.64583333333333337</v>
      </c>
      <c r="R57" s="17">
        <f t="shared" si="38"/>
        <v>0.83720930232558144</v>
      </c>
      <c r="S57" s="18">
        <f t="shared" si="39"/>
        <v>0.30379746835443039</v>
      </c>
      <c r="T57" s="18">
        <f t="shared" si="40"/>
        <v>0.39240506329113922</v>
      </c>
      <c r="U57" s="18">
        <f t="shared" si="41"/>
        <v>0.45569620253164556</v>
      </c>
    </row>
    <row r="58" spans="1:21" s="24" customFormat="1" ht="87.95" customHeight="1" x14ac:dyDescent="0.2">
      <c r="A58" s="20">
        <v>70075</v>
      </c>
      <c r="B58" s="11" t="s">
        <v>621</v>
      </c>
      <c r="C58" s="25" t="s">
        <v>286</v>
      </c>
      <c r="D58" s="136" t="s">
        <v>629</v>
      </c>
      <c r="E58" s="15"/>
      <c r="F58" s="22">
        <v>2990</v>
      </c>
      <c r="G58" s="15">
        <v>2100</v>
      </c>
      <c r="H58" s="15">
        <v>1800</v>
      </c>
      <c r="I58" s="15">
        <v>1650</v>
      </c>
      <c r="J58" s="166" t="s">
        <v>11</v>
      </c>
      <c r="K58" s="137">
        <v>6</v>
      </c>
      <c r="L58" s="16"/>
      <c r="M58" s="227">
        <f t="shared" ref="M58:M60" si="60">L58*G58</f>
        <v>0</v>
      </c>
      <c r="N58" s="227">
        <f t="shared" ref="N58:N60" si="61">L58*H58</f>
        <v>0</v>
      </c>
      <c r="O58" s="227">
        <f t="shared" ref="O58:O60" si="62">L58*I58</f>
        <v>0</v>
      </c>
      <c r="P58" s="17">
        <f t="shared" ref="P58:P60" si="63">(F58-G58)/G58</f>
        <v>0.4238095238095238</v>
      </c>
      <c r="Q58" s="17">
        <f t="shared" ref="Q58:Q60" si="64">(F58-H58)/H58</f>
        <v>0.66111111111111109</v>
      </c>
      <c r="R58" s="17">
        <f t="shared" ref="R58:R60" si="65">(F58-I58)/I58</f>
        <v>0.81212121212121213</v>
      </c>
      <c r="S58" s="18">
        <f t="shared" ref="S58:S60" si="66">(F58-G58)/F58</f>
        <v>0.2976588628762542</v>
      </c>
      <c r="T58" s="18">
        <f t="shared" ref="T58:T60" si="67">(F58-H58)/F58</f>
        <v>0.39799331103678931</v>
      </c>
      <c r="U58" s="18">
        <f t="shared" ref="U58:U60" si="68">(F58-I58)/F58</f>
        <v>0.44816053511705684</v>
      </c>
    </row>
    <row r="59" spans="1:21" s="24" customFormat="1" ht="87.95" customHeight="1" x14ac:dyDescent="0.2">
      <c r="A59" s="20">
        <v>70078</v>
      </c>
      <c r="B59" s="11" t="s">
        <v>658</v>
      </c>
      <c r="C59" s="25" t="s">
        <v>286</v>
      </c>
      <c r="D59" s="136" t="s">
        <v>662</v>
      </c>
      <c r="E59" s="15"/>
      <c r="F59" s="22">
        <v>3490</v>
      </c>
      <c r="G59" s="15">
        <v>2450</v>
      </c>
      <c r="H59" s="15">
        <v>2100</v>
      </c>
      <c r="I59" s="15">
        <v>1900</v>
      </c>
      <c r="J59" s="166" t="s">
        <v>11</v>
      </c>
      <c r="K59" s="137">
        <v>5</v>
      </c>
      <c r="L59" s="16"/>
      <c r="M59" s="271">
        <f t="shared" si="60"/>
        <v>0</v>
      </c>
      <c r="N59" s="271">
        <f t="shared" si="61"/>
        <v>0</v>
      </c>
      <c r="O59" s="271">
        <f t="shared" si="62"/>
        <v>0</v>
      </c>
      <c r="P59" s="17">
        <f t="shared" si="63"/>
        <v>0.42448979591836733</v>
      </c>
      <c r="Q59" s="17">
        <f t="shared" si="64"/>
        <v>0.66190476190476188</v>
      </c>
      <c r="R59" s="17">
        <f t="shared" si="65"/>
        <v>0.83684210526315794</v>
      </c>
      <c r="S59" s="18">
        <f t="shared" si="66"/>
        <v>0.29799426934097423</v>
      </c>
      <c r="T59" s="18">
        <f t="shared" si="67"/>
        <v>0.39828080229226359</v>
      </c>
      <c r="U59" s="18">
        <f t="shared" si="68"/>
        <v>0.45558739255014324</v>
      </c>
    </row>
    <row r="60" spans="1:21" s="24" customFormat="1" ht="87.95" customHeight="1" x14ac:dyDescent="0.2">
      <c r="A60" s="20">
        <v>70080</v>
      </c>
      <c r="B60" s="11" t="s">
        <v>659</v>
      </c>
      <c r="C60" s="25" t="s">
        <v>286</v>
      </c>
      <c r="D60" s="136" t="s">
        <v>663</v>
      </c>
      <c r="E60" s="15"/>
      <c r="F60" s="22">
        <v>2990</v>
      </c>
      <c r="G60" s="15">
        <v>2100</v>
      </c>
      <c r="H60" s="15">
        <v>1800</v>
      </c>
      <c r="I60" s="15">
        <v>1650</v>
      </c>
      <c r="J60" s="166" t="s">
        <v>11</v>
      </c>
      <c r="K60" s="137">
        <v>5</v>
      </c>
      <c r="L60" s="16"/>
      <c r="M60" s="271">
        <f t="shared" si="60"/>
        <v>0</v>
      </c>
      <c r="N60" s="271">
        <f t="shared" si="61"/>
        <v>0</v>
      </c>
      <c r="O60" s="271">
        <f t="shared" si="62"/>
        <v>0</v>
      </c>
      <c r="P60" s="17">
        <f t="shared" si="63"/>
        <v>0.4238095238095238</v>
      </c>
      <c r="Q60" s="17">
        <f t="shared" si="64"/>
        <v>0.66111111111111109</v>
      </c>
      <c r="R60" s="17">
        <f t="shared" si="65"/>
        <v>0.81212121212121213</v>
      </c>
      <c r="S60" s="18">
        <f t="shared" si="66"/>
        <v>0.2976588628762542</v>
      </c>
      <c r="T60" s="18">
        <f t="shared" si="67"/>
        <v>0.39799331103678931</v>
      </c>
      <c r="U60" s="18">
        <f t="shared" si="68"/>
        <v>0.44816053511705684</v>
      </c>
    </row>
    <row r="61" spans="1:21" s="24" customFormat="1" ht="87.95" customHeight="1" x14ac:dyDescent="0.2">
      <c r="A61" s="20">
        <v>70081</v>
      </c>
      <c r="B61" s="11" t="s">
        <v>660</v>
      </c>
      <c r="C61" s="25" t="s">
        <v>286</v>
      </c>
      <c r="D61" s="136" t="s">
        <v>664</v>
      </c>
      <c r="E61" s="15"/>
      <c r="F61" s="22">
        <v>2990</v>
      </c>
      <c r="G61" s="15">
        <v>2100</v>
      </c>
      <c r="H61" s="15">
        <v>1800</v>
      </c>
      <c r="I61" s="15">
        <v>1650</v>
      </c>
      <c r="J61" s="166" t="s">
        <v>11</v>
      </c>
      <c r="K61" s="137">
        <v>6</v>
      </c>
      <c r="L61" s="16"/>
      <c r="M61" s="271">
        <f t="shared" ref="M61:M64" si="69">L61*G61</f>
        <v>0</v>
      </c>
      <c r="N61" s="271">
        <f t="shared" ref="N61:N64" si="70">L61*H61</f>
        <v>0</v>
      </c>
      <c r="O61" s="271">
        <f t="shared" ref="O61:O64" si="71">L61*I61</f>
        <v>0</v>
      </c>
      <c r="P61" s="17">
        <f t="shared" ref="P61:P64" si="72">(F61-G61)/G61</f>
        <v>0.4238095238095238</v>
      </c>
      <c r="Q61" s="17">
        <f t="shared" ref="Q61:Q64" si="73">(F61-H61)/H61</f>
        <v>0.66111111111111109</v>
      </c>
      <c r="R61" s="17">
        <f t="shared" ref="R61:R64" si="74">(F61-I61)/I61</f>
        <v>0.81212121212121213</v>
      </c>
      <c r="S61" s="18">
        <f t="shared" ref="S61:S64" si="75">(F61-G61)/F61</f>
        <v>0.2976588628762542</v>
      </c>
      <c r="T61" s="18">
        <f t="shared" ref="T61:T64" si="76">(F61-H61)/F61</f>
        <v>0.39799331103678931</v>
      </c>
      <c r="U61" s="18">
        <f t="shared" ref="U61:U64" si="77">(F61-I61)/F61</f>
        <v>0.44816053511705684</v>
      </c>
    </row>
    <row r="62" spans="1:21" s="24" customFormat="1" ht="87.95" customHeight="1" x14ac:dyDescent="0.2">
      <c r="A62" s="20">
        <v>70089</v>
      </c>
      <c r="B62" s="11" t="s">
        <v>671</v>
      </c>
      <c r="C62" s="25" t="s">
        <v>286</v>
      </c>
      <c r="D62" s="136" t="s">
        <v>674</v>
      </c>
      <c r="E62" s="15"/>
      <c r="F62" s="22">
        <v>3990</v>
      </c>
      <c r="G62" s="15">
        <v>2800</v>
      </c>
      <c r="H62" s="15">
        <v>2400</v>
      </c>
      <c r="I62" s="15">
        <v>2200</v>
      </c>
      <c r="J62" s="166" t="s">
        <v>11</v>
      </c>
      <c r="K62" s="137">
        <v>5</v>
      </c>
      <c r="L62" s="16"/>
      <c r="M62" s="282">
        <f t="shared" si="69"/>
        <v>0</v>
      </c>
      <c r="N62" s="282">
        <f t="shared" si="70"/>
        <v>0</v>
      </c>
      <c r="O62" s="282">
        <f t="shared" si="71"/>
        <v>0</v>
      </c>
      <c r="P62" s="17">
        <f t="shared" si="72"/>
        <v>0.42499999999999999</v>
      </c>
      <c r="Q62" s="17">
        <f t="shared" si="73"/>
        <v>0.66249999999999998</v>
      </c>
      <c r="R62" s="17">
        <f t="shared" si="74"/>
        <v>0.8136363636363636</v>
      </c>
      <c r="S62" s="18">
        <f t="shared" si="75"/>
        <v>0.2982456140350877</v>
      </c>
      <c r="T62" s="18">
        <f t="shared" si="76"/>
        <v>0.39849624060150374</v>
      </c>
      <c r="U62" s="18">
        <f t="shared" si="77"/>
        <v>0.44862155388471175</v>
      </c>
    </row>
    <row r="63" spans="1:21" s="24" customFormat="1" ht="87.95" customHeight="1" x14ac:dyDescent="0.2">
      <c r="A63" s="20">
        <v>70090</v>
      </c>
      <c r="B63" s="11" t="s">
        <v>672</v>
      </c>
      <c r="C63" s="25" t="s">
        <v>286</v>
      </c>
      <c r="D63" s="136" t="s">
        <v>673</v>
      </c>
      <c r="E63" s="15"/>
      <c r="F63" s="22">
        <v>4990</v>
      </c>
      <c r="G63" s="15">
        <v>3500</v>
      </c>
      <c r="H63" s="15">
        <v>3000</v>
      </c>
      <c r="I63" s="15">
        <v>2750</v>
      </c>
      <c r="J63" s="166" t="s">
        <v>11</v>
      </c>
      <c r="K63" s="137">
        <v>5</v>
      </c>
      <c r="L63" s="16"/>
      <c r="M63" s="282">
        <f t="shared" ref="M63" si="78">L63*G63</f>
        <v>0</v>
      </c>
      <c r="N63" s="282">
        <f t="shared" ref="N63" si="79">L63*H63</f>
        <v>0</v>
      </c>
      <c r="O63" s="282">
        <f t="shared" ref="O63" si="80">L63*I63</f>
        <v>0</v>
      </c>
      <c r="P63" s="17">
        <f t="shared" ref="P63" si="81">(F63-G63)/G63</f>
        <v>0.42571428571428571</v>
      </c>
      <c r="Q63" s="17">
        <f t="shared" ref="Q63" si="82">(F63-H63)/H63</f>
        <v>0.66333333333333333</v>
      </c>
      <c r="R63" s="17">
        <f t="shared" ref="R63" si="83">(F63-I63)/I63</f>
        <v>0.81454545454545457</v>
      </c>
      <c r="S63" s="18">
        <f t="shared" ref="S63" si="84">(F63-G63)/F63</f>
        <v>0.29859719438877758</v>
      </c>
      <c r="T63" s="18">
        <f t="shared" ref="T63" si="85">(F63-H63)/F63</f>
        <v>0.39879759519038077</v>
      </c>
      <c r="U63" s="18">
        <f t="shared" ref="U63" si="86">(F63-I63)/F63</f>
        <v>0.44889779559118237</v>
      </c>
    </row>
    <row r="64" spans="1:21" s="24" customFormat="1" ht="87.95" customHeight="1" x14ac:dyDescent="0.2">
      <c r="A64" s="20">
        <v>70093</v>
      </c>
      <c r="B64" s="11" t="s">
        <v>661</v>
      </c>
      <c r="C64" s="25" t="s">
        <v>286</v>
      </c>
      <c r="D64" s="136" t="s">
        <v>665</v>
      </c>
      <c r="E64" s="15"/>
      <c r="F64" s="22">
        <v>790</v>
      </c>
      <c r="G64" s="15">
        <v>550</v>
      </c>
      <c r="H64" s="15">
        <v>480</v>
      </c>
      <c r="I64" s="15">
        <v>430</v>
      </c>
      <c r="J64" s="166" t="s">
        <v>11</v>
      </c>
      <c r="K64" s="137">
        <v>50</v>
      </c>
      <c r="L64" s="16"/>
      <c r="M64" s="271">
        <f t="shared" si="69"/>
        <v>0</v>
      </c>
      <c r="N64" s="271">
        <f t="shared" si="70"/>
        <v>0</v>
      </c>
      <c r="O64" s="271">
        <f t="shared" si="71"/>
        <v>0</v>
      </c>
      <c r="P64" s="17">
        <f t="shared" si="72"/>
        <v>0.43636363636363634</v>
      </c>
      <c r="Q64" s="17">
        <f t="shared" si="73"/>
        <v>0.64583333333333337</v>
      </c>
      <c r="R64" s="17">
        <f t="shared" si="74"/>
        <v>0.83720930232558144</v>
      </c>
      <c r="S64" s="18">
        <f t="shared" si="75"/>
        <v>0.30379746835443039</v>
      </c>
      <c r="T64" s="18">
        <f t="shared" si="76"/>
        <v>0.39240506329113922</v>
      </c>
      <c r="U64" s="18">
        <f t="shared" si="77"/>
        <v>0.45569620253164556</v>
      </c>
    </row>
    <row r="65" spans="1:21" ht="87.95" customHeight="1" x14ac:dyDescent="0.3">
      <c r="A65" s="20">
        <v>60001</v>
      </c>
      <c r="B65" s="26" t="s">
        <v>132</v>
      </c>
      <c r="C65" s="12"/>
      <c r="D65" s="153" t="s">
        <v>298</v>
      </c>
      <c r="E65" s="28"/>
      <c r="F65" s="22" t="s">
        <v>132</v>
      </c>
      <c r="G65" s="15">
        <v>10000</v>
      </c>
      <c r="H65" s="15">
        <v>10000</v>
      </c>
      <c r="I65" s="15">
        <v>10000</v>
      </c>
      <c r="J65" s="168" t="s">
        <v>575</v>
      </c>
      <c r="K65" s="137">
        <v>1</v>
      </c>
      <c r="L65" s="23"/>
      <c r="M65" s="3">
        <f t="shared" si="0"/>
        <v>0</v>
      </c>
      <c r="N65" s="3">
        <f t="shared" si="1"/>
        <v>0</v>
      </c>
      <c r="O65" s="3">
        <f t="shared" si="2"/>
        <v>0</v>
      </c>
      <c r="P65" s="17"/>
      <c r="Q65" s="17"/>
      <c r="R65" s="17"/>
      <c r="S65" s="18"/>
      <c r="T65" s="18"/>
      <c r="U65" s="18"/>
    </row>
    <row r="66" spans="1:21" ht="87.95" customHeight="1" x14ac:dyDescent="0.3">
      <c r="A66" s="20">
        <v>60002</v>
      </c>
      <c r="B66" s="26" t="s">
        <v>132</v>
      </c>
      <c r="C66" s="12"/>
      <c r="D66" s="153" t="s">
        <v>299</v>
      </c>
      <c r="E66" s="28"/>
      <c r="F66" s="22" t="s">
        <v>132</v>
      </c>
      <c r="G66" s="15">
        <v>10000</v>
      </c>
      <c r="H66" s="15">
        <v>10000</v>
      </c>
      <c r="I66" s="15">
        <v>10000</v>
      </c>
      <c r="J66" s="168" t="s">
        <v>575</v>
      </c>
      <c r="K66" s="137">
        <v>1</v>
      </c>
      <c r="L66" s="16"/>
      <c r="M66" s="3">
        <f t="shared" si="0"/>
        <v>0</v>
      </c>
      <c r="N66" s="3">
        <f t="shared" si="1"/>
        <v>0</v>
      </c>
      <c r="O66" s="3">
        <f t="shared" si="2"/>
        <v>0</v>
      </c>
      <c r="P66" s="17"/>
      <c r="Q66" s="17"/>
      <c r="R66" s="17"/>
      <c r="S66" s="18"/>
      <c r="T66" s="18"/>
      <c r="U66" s="18"/>
    </row>
    <row r="67" spans="1:21" ht="87.95" customHeight="1" x14ac:dyDescent="0.3">
      <c r="A67" s="20">
        <v>60003</v>
      </c>
      <c r="B67" s="26" t="s">
        <v>132</v>
      </c>
      <c r="C67" s="12"/>
      <c r="D67" s="153" t="s">
        <v>300</v>
      </c>
      <c r="E67" s="28"/>
      <c r="F67" s="22" t="s">
        <v>132</v>
      </c>
      <c r="G67" s="15">
        <v>10000</v>
      </c>
      <c r="H67" s="15">
        <v>10000</v>
      </c>
      <c r="I67" s="15">
        <v>10000</v>
      </c>
      <c r="J67" s="168" t="s">
        <v>575</v>
      </c>
      <c r="K67" s="137">
        <v>1</v>
      </c>
      <c r="L67" s="23"/>
      <c r="M67" s="3">
        <f t="shared" si="0"/>
        <v>0</v>
      </c>
      <c r="N67" s="3">
        <f t="shared" si="1"/>
        <v>0</v>
      </c>
      <c r="O67" s="3">
        <f t="shared" si="2"/>
        <v>0</v>
      </c>
      <c r="P67" s="17"/>
      <c r="Q67" s="17"/>
      <c r="R67" s="17"/>
      <c r="S67" s="18"/>
      <c r="T67" s="18"/>
      <c r="U67" s="18"/>
    </row>
    <row r="68" spans="1:21" s="24" customFormat="1" ht="87.95" customHeight="1" x14ac:dyDescent="0.2">
      <c r="A68" s="20">
        <v>60004</v>
      </c>
      <c r="B68" s="26" t="s">
        <v>132</v>
      </c>
      <c r="C68" s="25" t="s">
        <v>286</v>
      </c>
      <c r="D68" s="153" t="s">
        <v>630</v>
      </c>
      <c r="E68" s="15"/>
      <c r="F68" s="22" t="s">
        <v>132</v>
      </c>
      <c r="G68" s="15">
        <v>10000</v>
      </c>
      <c r="H68" s="15">
        <v>10000</v>
      </c>
      <c r="I68" s="15">
        <v>10000</v>
      </c>
      <c r="J68" s="166" t="s">
        <v>11</v>
      </c>
      <c r="K68" s="137">
        <v>1</v>
      </c>
      <c r="L68" s="16"/>
      <c r="M68" s="227">
        <f t="shared" si="0"/>
        <v>0</v>
      </c>
      <c r="N68" s="227">
        <f t="shared" si="1"/>
        <v>0</v>
      </c>
      <c r="O68" s="227">
        <f t="shared" si="2"/>
        <v>0</v>
      </c>
      <c r="P68" s="17"/>
      <c r="Q68" s="17"/>
      <c r="R68" s="17"/>
      <c r="S68" s="18"/>
      <c r="T68" s="18"/>
      <c r="U68" s="18"/>
    </row>
    <row r="69" spans="1:21" s="24" customFormat="1" ht="87.95" customHeight="1" x14ac:dyDescent="0.2">
      <c r="A69" s="20">
        <v>60005</v>
      </c>
      <c r="B69" s="26" t="s">
        <v>132</v>
      </c>
      <c r="C69" s="25" t="s">
        <v>286</v>
      </c>
      <c r="D69" s="153" t="s">
        <v>633</v>
      </c>
      <c r="E69" s="15"/>
      <c r="F69" s="22" t="s">
        <v>132</v>
      </c>
      <c r="G69" s="15">
        <v>10000</v>
      </c>
      <c r="H69" s="15">
        <v>10000</v>
      </c>
      <c r="I69" s="15">
        <v>10000</v>
      </c>
      <c r="J69" s="166" t="s">
        <v>11</v>
      </c>
      <c r="K69" s="137">
        <v>1</v>
      </c>
      <c r="L69" s="16"/>
      <c r="M69" s="227">
        <f t="shared" si="0"/>
        <v>0</v>
      </c>
      <c r="N69" s="227">
        <f t="shared" si="1"/>
        <v>0</v>
      </c>
      <c r="O69" s="227">
        <f t="shared" si="2"/>
        <v>0</v>
      </c>
      <c r="P69" s="17"/>
      <c r="Q69" s="17"/>
      <c r="R69" s="17"/>
      <c r="S69" s="18"/>
      <c r="T69" s="18"/>
      <c r="U69" s="18"/>
    </row>
    <row r="71" spans="1:21" x14ac:dyDescent="0.35">
      <c r="A71" s="29"/>
      <c r="B71" s="29"/>
      <c r="C71" s="30"/>
      <c r="D71" s="31"/>
      <c r="E71" s="29"/>
      <c r="F71" s="29"/>
      <c r="G71" s="29"/>
      <c r="H71" s="31"/>
      <c r="I71" s="31"/>
      <c r="J71" s="32"/>
      <c r="K71" s="32"/>
      <c r="L71" s="29"/>
    </row>
    <row r="72" spans="1:21" ht="25.5" customHeight="1" x14ac:dyDescent="0.2">
      <c r="A72" s="294" t="s">
        <v>506</v>
      </c>
      <c r="B72" s="294"/>
      <c r="C72" s="294"/>
      <c r="D72" s="294"/>
      <c r="E72" s="294"/>
      <c r="F72" s="294"/>
      <c r="G72" s="294"/>
      <c r="H72" s="292" t="s">
        <v>481</v>
      </c>
      <c r="I72" s="292"/>
      <c r="J72" s="292"/>
      <c r="K72" s="292"/>
      <c r="L72" s="292"/>
    </row>
    <row r="73" spans="1:21" x14ac:dyDescent="0.35">
      <c r="A73" s="29"/>
      <c r="B73" s="29"/>
      <c r="C73" s="30"/>
      <c r="D73" s="31"/>
      <c r="E73" s="29"/>
      <c r="F73" s="29"/>
      <c r="G73" s="29"/>
      <c r="H73" s="122"/>
      <c r="I73" s="122"/>
      <c r="J73" s="122"/>
      <c r="K73" s="122"/>
      <c r="L73" s="122"/>
    </row>
    <row r="74" spans="1:21" ht="22.5" x14ac:dyDescent="0.3">
      <c r="A74" s="376" t="s">
        <v>301</v>
      </c>
      <c r="B74" s="376"/>
      <c r="C74" s="376"/>
      <c r="D74" s="377"/>
      <c r="E74" s="377"/>
      <c r="F74" s="377"/>
      <c r="G74" s="377"/>
      <c r="H74" s="378" t="s">
        <v>682</v>
      </c>
      <c r="I74" s="378"/>
      <c r="J74" s="378"/>
      <c r="K74" s="33"/>
      <c r="L74" s="34"/>
    </row>
    <row r="75" spans="1:21" ht="22.5" x14ac:dyDescent="0.3">
      <c r="A75" s="376" t="s">
        <v>302</v>
      </c>
      <c r="B75" s="376"/>
      <c r="C75" s="376"/>
      <c r="D75" s="376"/>
      <c r="E75" s="376"/>
      <c r="F75" s="376"/>
      <c r="G75" s="376"/>
      <c r="H75" s="378" t="s">
        <v>303</v>
      </c>
      <c r="I75" s="378"/>
      <c r="J75" s="378"/>
      <c r="K75" s="378"/>
      <c r="L75" s="378"/>
    </row>
    <row r="76" spans="1:21" ht="22.5" x14ac:dyDescent="0.3">
      <c r="A76" s="376" t="s">
        <v>304</v>
      </c>
      <c r="B76" s="376"/>
      <c r="C76" s="376"/>
      <c r="D76" s="376"/>
      <c r="E76" s="376"/>
      <c r="F76" s="376"/>
      <c r="G76" s="376"/>
      <c r="H76" s="378" t="s">
        <v>57</v>
      </c>
      <c r="I76" s="378"/>
      <c r="J76" s="378"/>
      <c r="K76" s="378"/>
      <c r="L76" s="378"/>
    </row>
    <row r="77" spans="1:21" x14ac:dyDescent="0.35">
      <c r="A77" s="29"/>
      <c r="B77" s="29"/>
      <c r="C77" s="30"/>
      <c r="D77" s="31"/>
      <c r="E77" s="29"/>
      <c r="F77" s="29"/>
      <c r="G77" s="29"/>
      <c r="H77" s="31"/>
      <c r="I77" s="31"/>
      <c r="J77" s="32"/>
      <c r="K77" s="32"/>
      <c r="L77" s="29"/>
    </row>
    <row r="78" spans="1:21" x14ac:dyDescent="0.35">
      <c r="A78" s="372" t="s">
        <v>305</v>
      </c>
      <c r="B78" s="372"/>
      <c r="C78" s="372"/>
      <c r="D78" s="372"/>
      <c r="E78" s="372"/>
      <c r="F78" s="372"/>
      <c r="G78" s="372"/>
      <c r="H78" s="31"/>
      <c r="I78" s="31"/>
      <c r="J78" s="32"/>
      <c r="K78" s="32"/>
      <c r="L78" s="29"/>
    </row>
    <row r="79" spans="1:21" x14ac:dyDescent="0.35">
      <c r="A79" s="372" t="s">
        <v>306</v>
      </c>
      <c r="B79" s="372"/>
      <c r="C79" s="372"/>
      <c r="D79" s="372"/>
      <c r="E79" s="372"/>
      <c r="F79" s="372"/>
      <c r="G79" s="372"/>
      <c r="H79" s="31"/>
      <c r="I79" s="31"/>
      <c r="J79" s="32"/>
      <c r="K79" s="32"/>
      <c r="L79" s="29"/>
    </row>
    <row r="80" spans="1:21" x14ac:dyDescent="0.35">
      <c r="A80" s="372" t="s">
        <v>538</v>
      </c>
      <c r="B80" s="372"/>
      <c r="C80" s="372"/>
      <c r="D80" s="372"/>
      <c r="E80" s="372"/>
      <c r="F80" s="372"/>
      <c r="G80" s="372"/>
      <c r="H80" s="31"/>
      <c r="I80" s="31"/>
      <c r="J80" s="32"/>
      <c r="K80" s="32"/>
      <c r="L80" s="29"/>
    </row>
    <row r="81" spans="1:12" x14ac:dyDescent="0.35">
      <c r="A81" s="372" t="s">
        <v>307</v>
      </c>
      <c r="B81" s="372"/>
      <c r="C81" s="372"/>
      <c r="D81" s="372"/>
      <c r="E81" s="372"/>
      <c r="F81" s="372"/>
      <c r="G81" s="372"/>
      <c r="H81" s="372"/>
      <c r="I81" s="31"/>
      <c r="J81" s="32"/>
      <c r="K81" s="32"/>
      <c r="L81" s="29"/>
    </row>
    <row r="82" spans="1:12" x14ac:dyDescent="0.35">
      <c r="A82" s="372" t="s">
        <v>308</v>
      </c>
      <c r="B82" s="372"/>
      <c r="C82" s="372"/>
      <c r="D82" s="372"/>
      <c r="E82" s="372"/>
      <c r="F82" s="372"/>
      <c r="G82" s="372"/>
      <c r="H82" s="31"/>
      <c r="I82" s="31"/>
      <c r="J82" s="32"/>
      <c r="K82" s="32"/>
      <c r="L82" s="29"/>
    </row>
    <row r="83" spans="1:12" x14ac:dyDescent="0.35">
      <c r="A83" s="372" t="s">
        <v>309</v>
      </c>
      <c r="B83" s="372"/>
      <c r="C83" s="372"/>
      <c r="D83" s="372"/>
      <c r="E83" s="372"/>
      <c r="F83" s="372"/>
      <c r="G83" s="372"/>
      <c r="H83" s="372"/>
      <c r="I83" s="31"/>
      <c r="J83" s="32"/>
      <c r="K83" s="32"/>
      <c r="L83" s="29"/>
    </row>
    <row r="84" spans="1:12" x14ac:dyDescent="0.35">
      <c r="A84" s="29"/>
      <c r="B84" s="29"/>
      <c r="C84" s="30"/>
      <c r="D84" s="31"/>
      <c r="E84" s="29"/>
      <c r="F84" s="29"/>
      <c r="G84" s="29"/>
      <c r="H84" s="31"/>
      <c r="I84" s="31"/>
      <c r="J84" s="32"/>
      <c r="K84" s="32"/>
      <c r="L84" s="29"/>
    </row>
    <row r="85" spans="1:12" ht="23.25" customHeight="1" x14ac:dyDescent="0.35"/>
    <row r="86" spans="1:12" x14ac:dyDescent="0.35">
      <c r="A86" s="38" t="s">
        <v>310</v>
      </c>
      <c r="B86" s="38"/>
      <c r="C86" s="30"/>
      <c r="D86" s="39"/>
      <c r="E86" s="38"/>
      <c r="F86" s="38"/>
      <c r="G86" s="38"/>
      <c r="H86" s="39"/>
      <c r="I86" s="39"/>
      <c r="J86" s="40"/>
      <c r="K86" s="40"/>
      <c r="L86" s="38"/>
    </row>
    <row r="87" spans="1:12" x14ac:dyDescent="0.35">
      <c r="A87" s="38" t="s">
        <v>192</v>
      </c>
      <c r="B87" s="38"/>
      <c r="C87" s="30"/>
      <c r="D87" s="39"/>
      <c r="E87" s="38"/>
      <c r="F87" s="38"/>
      <c r="G87" s="38"/>
      <c r="H87" s="39"/>
      <c r="I87" s="39"/>
      <c r="J87" s="40"/>
      <c r="K87" s="40"/>
      <c r="L87" s="38"/>
    </row>
    <row r="88" spans="1:12" x14ac:dyDescent="0.35">
      <c r="A88" s="38" t="s">
        <v>543</v>
      </c>
      <c r="B88" s="38"/>
      <c r="C88" s="30"/>
      <c r="D88" s="39"/>
      <c r="E88" s="38"/>
      <c r="F88" s="38"/>
      <c r="G88" s="38"/>
      <c r="H88" s="39"/>
      <c r="I88" s="39"/>
      <c r="J88" s="40"/>
      <c r="K88" s="40"/>
      <c r="L88" s="38"/>
    </row>
    <row r="89" spans="1:12" x14ac:dyDescent="0.35">
      <c r="A89" s="41"/>
      <c r="B89" s="41"/>
      <c r="D89" s="42"/>
      <c r="E89" s="41"/>
      <c r="F89" s="41"/>
      <c r="G89" s="41"/>
      <c r="H89" s="42"/>
      <c r="I89" s="42"/>
      <c r="J89" s="43"/>
      <c r="K89" s="43"/>
      <c r="L89" s="41"/>
    </row>
    <row r="90" spans="1:12" ht="22.5" x14ac:dyDescent="0.3">
      <c r="A90" s="339" t="s">
        <v>490</v>
      </c>
      <c r="B90" s="370"/>
      <c r="C90" s="370"/>
      <c r="D90" s="370"/>
      <c r="E90" s="370"/>
      <c r="F90" s="126"/>
      <c r="G90" s="126"/>
      <c r="H90" s="127"/>
      <c r="I90" s="127"/>
      <c r="J90" s="128"/>
      <c r="K90" s="128"/>
      <c r="L90" s="126"/>
    </row>
    <row r="91" spans="1:12" ht="22.5" x14ac:dyDescent="0.3">
      <c r="A91" s="336" t="str">
        <f>МЕНЮ!F8</f>
        <v>НИКОЛАЙ ТЕЛКОВ</v>
      </c>
      <c r="B91" s="371"/>
      <c r="C91" s="371"/>
      <c r="D91" s="371"/>
      <c r="E91" s="371"/>
      <c r="F91" s="126"/>
      <c r="G91" s="126"/>
      <c r="H91" s="127"/>
      <c r="I91" s="127"/>
      <c r="J91" s="128"/>
      <c r="K91" s="128"/>
      <c r="L91" s="126"/>
    </row>
    <row r="92" spans="1:12" ht="22.5" x14ac:dyDescent="0.3">
      <c r="A92" s="131" t="s">
        <v>491</v>
      </c>
      <c r="B92" s="336" t="str">
        <f>МЕНЮ!F9</f>
        <v>8(495)518-36-99</v>
      </c>
      <c r="C92" s="371"/>
      <c r="D92" s="371"/>
      <c r="E92" s="371"/>
      <c r="F92" s="126"/>
      <c r="G92" s="126"/>
      <c r="H92" s="127"/>
      <c r="I92" s="127"/>
      <c r="J92" s="128"/>
      <c r="K92" s="128"/>
      <c r="L92" s="126"/>
    </row>
    <row r="93" spans="1:12" ht="22.5" x14ac:dyDescent="0.3">
      <c r="A93" s="131" t="s">
        <v>492</v>
      </c>
      <c r="B93" s="337" t="str">
        <f>МЕНЮ!F10</f>
        <v>ik@razor-russia.ru</v>
      </c>
      <c r="C93" s="337"/>
      <c r="D93" s="337"/>
      <c r="E93" s="337"/>
      <c r="F93" s="126"/>
      <c r="G93" s="126"/>
      <c r="H93" s="127"/>
      <c r="I93" s="127"/>
      <c r="J93" s="128"/>
      <c r="K93" s="128"/>
      <c r="L93" s="126"/>
    </row>
  </sheetData>
  <mergeCells count="29">
    <mergeCell ref="P2:U3"/>
    <mergeCell ref="E3:G3"/>
    <mergeCell ref="H2:H3"/>
    <mergeCell ref="M2:M3"/>
    <mergeCell ref="N2:N3"/>
    <mergeCell ref="I2:J2"/>
    <mergeCell ref="K2:L2"/>
    <mergeCell ref="K3:L3"/>
    <mergeCell ref="I3:J3"/>
    <mergeCell ref="A79:G79"/>
    <mergeCell ref="A78:G78"/>
    <mergeCell ref="E2:G2"/>
    <mergeCell ref="A74:G74"/>
    <mergeCell ref="H74:J74"/>
    <mergeCell ref="A75:G75"/>
    <mergeCell ref="H75:L75"/>
    <mergeCell ref="A76:G76"/>
    <mergeCell ref="H76:L76"/>
    <mergeCell ref="A72:G72"/>
    <mergeCell ref="A2:D3"/>
    <mergeCell ref="H72:L72"/>
    <mergeCell ref="A90:E90"/>
    <mergeCell ref="A91:E91"/>
    <mergeCell ref="B92:E92"/>
    <mergeCell ref="B93:E93"/>
    <mergeCell ref="A80:G80"/>
    <mergeCell ref="A81:H81"/>
    <mergeCell ref="A82:G82"/>
    <mergeCell ref="A83:H83"/>
  </mergeCells>
  <hyperlinks>
    <hyperlink ref="H74" r:id="rId1" xr:uid="{00000000-0004-0000-0200-000000000000}"/>
    <hyperlink ref="H75" r:id="rId2" xr:uid="{00000000-0004-0000-0200-000001000000}"/>
    <hyperlink ref="H76" r:id="rId3" xr:uid="{00000000-0004-0000-0200-000002000000}"/>
    <hyperlink ref="D5" r:id="rId4" xr:uid="{00000000-0004-0000-0200-000003000000}"/>
    <hyperlink ref="D6" r:id="rId5" xr:uid="{00000000-0004-0000-0200-000004000000}"/>
    <hyperlink ref="D7" r:id="rId6" xr:uid="{00000000-0004-0000-0200-000005000000}"/>
    <hyperlink ref="D8" r:id="rId7" display="http://ugears-russia.ru/products/timer-20min/" xr:uid="{00000000-0004-0000-0200-000006000000}"/>
    <hyperlink ref="D9" r:id="rId8" xr:uid="{00000000-0004-0000-0200-000007000000}"/>
    <hyperlink ref="D10" r:id="rId9" xr:uid="{00000000-0004-0000-0200-000008000000}"/>
    <hyperlink ref="D11" r:id="rId10" xr:uid="{00000000-0004-0000-0200-000009000000}"/>
    <hyperlink ref="D12" r:id="rId11" display="http://ugears-russia.ru/products/engine/" xr:uid="{00000000-0004-0000-0200-00000A000000}"/>
    <hyperlink ref="D13" r:id="rId12" xr:uid="{00000000-0004-0000-0200-00000B000000}"/>
    <hyperlink ref="D14" r:id="rId13" xr:uid="{00000000-0004-0000-0200-00000C000000}"/>
    <hyperlink ref="D15" r:id="rId14" xr:uid="{00000000-0004-0000-0200-00000D000000}"/>
    <hyperlink ref="D16" r:id="rId15" xr:uid="{00000000-0004-0000-0200-00000E000000}"/>
    <hyperlink ref="D17" r:id="rId16" xr:uid="{00000000-0004-0000-0200-00000F000000}"/>
    <hyperlink ref="D20" r:id="rId17" xr:uid="{00000000-0004-0000-0200-000010000000}"/>
    <hyperlink ref="D21" r:id="rId18" xr:uid="{00000000-0004-0000-0200-000011000000}"/>
    <hyperlink ref="D18" r:id="rId19" xr:uid="{00000000-0004-0000-0200-000012000000}"/>
    <hyperlink ref="D19" r:id="rId20" xr:uid="{00000000-0004-0000-0200-000013000000}"/>
    <hyperlink ref="D22" r:id="rId21" xr:uid="{00000000-0004-0000-0200-000014000000}"/>
    <hyperlink ref="D23" r:id="rId22" xr:uid="{00000000-0004-0000-0200-000015000000}"/>
    <hyperlink ref="D26" r:id="rId23" xr:uid="{00000000-0004-0000-0200-000016000000}"/>
    <hyperlink ref="D27" r:id="rId24" xr:uid="{00000000-0004-0000-0200-000017000000}"/>
    <hyperlink ref="D24" r:id="rId25" xr:uid="{00000000-0004-0000-0200-000018000000}"/>
    <hyperlink ref="D28" r:id="rId26" xr:uid="{00000000-0004-0000-0200-000019000000}"/>
    <hyperlink ref="D32" r:id="rId27" xr:uid="{00000000-0004-0000-0200-00001A000000}"/>
    <hyperlink ref="D29" r:id="rId28" xr:uid="{00000000-0004-0000-0200-00001B000000}"/>
    <hyperlink ref="D30" r:id="rId29" xr:uid="{00000000-0004-0000-0200-00001C000000}"/>
    <hyperlink ref="D31" r:id="rId30" xr:uid="{00000000-0004-0000-0200-00001D000000}"/>
    <hyperlink ref="D25" r:id="rId31" xr:uid="{00000000-0004-0000-0200-00001E000000}"/>
    <hyperlink ref="D36" r:id="rId32" xr:uid="{00000000-0004-0000-0200-00001F000000}"/>
    <hyperlink ref="D38" r:id="rId33" xr:uid="{00000000-0004-0000-0200-000020000000}"/>
    <hyperlink ref="D40" r:id="rId34" xr:uid="{00000000-0004-0000-0200-000021000000}"/>
    <hyperlink ref="D39" r:id="rId35" xr:uid="{00000000-0004-0000-0200-000022000000}"/>
    <hyperlink ref="D37" r:id="rId36" xr:uid="{00000000-0004-0000-0200-000023000000}"/>
    <hyperlink ref="D33" r:id="rId37" xr:uid="{00000000-0004-0000-0200-000024000000}"/>
    <hyperlink ref="A1" location="МЕНЮ!R1C1" tooltip="Возврат на главную страницу. Итоговая сумма заказа..." display="МЕНЮ" xr:uid="{00000000-0004-0000-0200-000025000000}"/>
    <hyperlink ref="H72" r:id="rId38" xr:uid="{00000000-0004-0000-0200-000026000000}"/>
    <hyperlink ref="B93" r:id="rId39" display="ik@razor-russia.ru" xr:uid="{00000000-0004-0000-0200-000027000000}"/>
    <hyperlink ref="D42" r:id="rId40" xr:uid="{00000000-0004-0000-0200-000028000000}"/>
    <hyperlink ref="D46" r:id="rId41" xr:uid="{00000000-0004-0000-0200-000029000000}"/>
    <hyperlink ref="D44" r:id="rId42" xr:uid="{00000000-0004-0000-0200-00002A000000}"/>
    <hyperlink ref="D48" r:id="rId43" xr:uid="{00000000-0004-0000-0200-00002B000000}"/>
    <hyperlink ref="D47" r:id="rId44" xr:uid="{00000000-0004-0000-0200-00002C000000}"/>
    <hyperlink ref="D45" r:id="rId45" xr:uid="{00000000-0004-0000-0200-00002D000000}"/>
    <hyperlink ref="D43" r:id="rId46" xr:uid="{00000000-0004-0000-0200-00002E000000}"/>
    <hyperlink ref="D41" r:id="rId47" display="Королевская карета" xr:uid="{00000000-0004-0000-0200-00002F000000}"/>
    <hyperlink ref="D50" r:id="rId48" xr:uid="{00000000-0004-0000-0200-000030000000}"/>
    <hyperlink ref="D49" r:id="rId49" xr:uid="{00000000-0004-0000-0200-000031000000}"/>
    <hyperlink ref="D35" r:id="rId50" xr:uid="{00000000-0004-0000-0200-000032000000}"/>
    <hyperlink ref="D34" r:id="rId51" xr:uid="{00000000-0004-0000-0200-000033000000}"/>
    <hyperlink ref="D51" r:id="rId52" xr:uid="{00000000-0004-0000-0200-000034000000}"/>
    <hyperlink ref="D55" r:id="rId53" xr:uid="{00000000-0004-0000-0200-000035000000}"/>
    <hyperlink ref="D54" r:id="rId54" xr:uid="{00000000-0004-0000-0200-000036000000}"/>
    <hyperlink ref="D52" r:id="rId55" xr:uid="{00000000-0004-0000-0200-000037000000}"/>
    <hyperlink ref="D53" r:id="rId56" xr:uid="{00000000-0004-0000-0200-000038000000}"/>
    <hyperlink ref="D56" r:id="rId57" xr:uid="{00000000-0004-0000-0200-000039000000}"/>
    <hyperlink ref="D57" r:id="rId58" xr:uid="{00000000-0004-0000-0200-00003A000000}"/>
    <hyperlink ref="D58" r:id="rId59" xr:uid="{00000000-0004-0000-0200-00003B000000}"/>
    <hyperlink ref="D59" r:id="rId60" xr:uid="{00000000-0004-0000-0200-00003C000000}"/>
    <hyperlink ref="D60" r:id="rId61" xr:uid="{00000000-0004-0000-0200-00003D000000}"/>
    <hyperlink ref="D61" r:id="rId62" xr:uid="{00000000-0004-0000-0200-00003E000000}"/>
    <hyperlink ref="D64" r:id="rId63" xr:uid="{00000000-0004-0000-0200-00003F000000}"/>
    <hyperlink ref="D62" r:id="rId64" xr:uid="{00000000-0004-0000-0200-000040000000}"/>
    <hyperlink ref="D63" r:id="rId65" xr:uid="{00000000-0004-0000-0200-000041000000}"/>
  </hyperlinks>
  <pageMargins left="0.19685039370078741" right="0.19685039370078741" top="0.55118110236220474" bottom="0.15748031496062992" header="0.31496062992125984" footer="0.31496062992125984"/>
  <pageSetup paperSize="9" scale="39" fitToHeight="3" orientation="portrait" r:id="rId66"/>
  <ignoredErrors>
    <ignoredError sqref="B63:B64 B5:B62" numberStoredAsText="1"/>
  </ignoredErrors>
  <drawing r:id="rId6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0.249977111117893"/>
    <pageSetUpPr fitToPage="1"/>
  </sheetPr>
  <dimension ref="A1:Q49"/>
  <sheetViews>
    <sheetView zoomScale="70" zoomScaleNormal="70" workbookViewId="0">
      <pane ySplit="4" topLeftCell="A5" activePane="bottomLeft" state="frozen"/>
      <selection pane="bottomLeft" activeCell="H2" sqref="H2:H3"/>
    </sheetView>
  </sheetViews>
  <sheetFormatPr defaultColWidth="8.875" defaultRowHeight="22.5" x14ac:dyDescent="0.3"/>
  <cols>
    <col min="1" max="1" width="12.625" style="2" customWidth="1"/>
    <col min="2" max="2" width="10.875" style="71" customWidth="1"/>
    <col min="3" max="3" width="28.625" style="42" customWidth="1"/>
    <col min="4" max="4" width="22.125" style="36" customWidth="1"/>
    <col min="5" max="5" width="21.625" style="2" customWidth="1"/>
    <col min="6" max="6" width="9.875" style="2" customWidth="1"/>
    <col min="7" max="7" width="17.875" style="2" customWidth="1"/>
    <col min="8" max="8" width="17.875" style="36" customWidth="1"/>
    <col min="9" max="9" width="18.625" style="36" customWidth="1"/>
    <col min="10" max="10" width="14" style="37" customWidth="1"/>
    <col min="11" max="11" width="9.625" style="37" customWidth="1"/>
    <col min="12" max="12" width="15.625" style="2" bestFit="1" customWidth="1"/>
    <col min="13" max="15" width="10.25" style="2" hidden="1" customWidth="1"/>
    <col min="16" max="16" width="43.375" style="2" hidden="1" customWidth="1"/>
    <col min="17" max="17" width="9" style="264" customWidth="1"/>
    <col min="18" max="16384" width="8.875" style="2"/>
  </cols>
  <sheetData>
    <row r="1" spans="1:17" s="67" customFormat="1" ht="55.5" customHeight="1" thickBot="1" x14ac:dyDescent="0.35">
      <c r="A1" s="97" t="s">
        <v>456</v>
      </c>
      <c r="B1" s="63"/>
      <c r="C1" s="58"/>
      <c r="D1" s="59"/>
      <c r="E1" s="60"/>
      <c r="F1" s="59"/>
      <c r="G1" s="61"/>
      <c r="H1" s="62"/>
      <c r="I1" s="57"/>
      <c r="J1" s="57"/>
      <c r="K1" s="63"/>
      <c r="L1" s="64"/>
      <c r="M1" s="65"/>
      <c r="N1" s="65"/>
      <c r="O1" s="65"/>
      <c r="P1" s="65"/>
      <c r="Q1" s="94"/>
    </row>
    <row r="2" spans="1:17" ht="39.75" customHeight="1" thickBot="1" x14ac:dyDescent="0.25">
      <c r="A2" s="403" t="s">
        <v>494</v>
      </c>
      <c r="B2" s="404"/>
      <c r="C2" s="404"/>
      <c r="D2" s="405"/>
      <c r="E2" s="373" t="str">
        <f>МЕНЮ!F9</f>
        <v>8(495)518-36-99</v>
      </c>
      <c r="F2" s="374"/>
      <c r="G2" s="375"/>
      <c r="H2" s="401" t="str">
        <f>МЕНЮ!F13</f>
        <v>Последнее обновление: 25.03.2020</v>
      </c>
      <c r="I2" s="391" t="str">
        <f>IF(K2=M4,"СУММА ЗАКАЗА:
(по колонке ОПТ 1)",IF(K2=N4,"СУММА ЗАКАЗА:
(по колонке ОПТ 2)","СУММА ЗАКАЗА:
(по колонке ОПТ 3)"))</f>
        <v>СУММА ЗАКАЗА:
(по колонке ОПТ 1)</v>
      </c>
      <c r="J2" s="392"/>
      <c r="K2" s="393">
        <f>IF(N4&lt;100000,M2,N2)</f>
        <v>0</v>
      </c>
      <c r="L2" s="394"/>
      <c r="M2" s="389">
        <f>IF(N4&lt;=30000,M4,N4)</f>
        <v>0</v>
      </c>
      <c r="N2" s="390">
        <f>IF(O4&gt;=100000,O4,N4)</f>
        <v>0</v>
      </c>
      <c r="O2" s="3">
        <f>K3</f>
        <v>0</v>
      </c>
      <c r="P2" s="4" t="s">
        <v>311</v>
      </c>
      <c r="Q2" s="265"/>
    </row>
    <row r="3" spans="1:17" ht="39.75" customHeight="1" thickBot="1" x14ac:dyDescent="0.25">
      <c r="A3" s="406"/>
      <c r="B3" s="407"/>
      <c r="C3" s="407"/>
      <c r="D3" s="408"/>
      <c r="E3" s="384" t="s">
        <v>502</v>
      </c>
      <c r="F3" s="385"/>
      <c r="G3" s="386"/>
      <c r="H3" s="402"/>
      <c r="I3" s="397" t="s">
        <v>666</v>
      </c>
      <c r="J3" s="398"/>
      <c r="K3" s="395">
        <f>SUM(L5:L35)</f>
        <v>0</v>
      </c>
      <c r="L3" s="396"/>
      <c r="M3" s="389"/>
      <c r="N3" s="390"/>
      <c r="O3" s="3"/>
      <c r="P3" s="222" t="str">
        <f>I2</f>
        <v>СУММА ЗАКАЗА:
(по колонке ОПТ 1)</v>
      </c>
      <c r="Q3" s="265"/>
    </row>
    <row r="4" spans="1:17" s="9" customFormat="1" ht="64.5" customHeight="1" thickBot="1" x14ac:dyDescent="0.25">
      <c r="A4" s="200" t="s">
        <v>106</v>
      </c>
      <c r="B4" s="201" t="s">
        <v>137</v>
      </c>
      <c r="C4" s="202" t="s">
        <v>339</v>
      </c>
      <c r="D4" s="203" t="s">
        <v>218</v>
      </c>
      <c r="E4" s="225" t="s">
        <v>312</v>
      </c>
      <c r="F4" s="5" t="s">
        <v>219</v>
      </c>
      <c r="G4" s="204" t="s">
        <v>676</v>
      </c>
      <c r="H4" s="204" t="s">
        <v>679</v>
      </c>
      <c r="I4" s="204" t="s">
        <v>680</v>
      </c>
      <c r="J4" s="204" t="s">
        <v>313</v>
      </c>
      <c r="K4" s="205" t="s">
        <v>221</v>
      </c>
      <c r="L4" s="124" t="s">
        <v>457</v>
      </c>
      <c r="M4" s="6">
        <f>SUM(M5:M45)</f>
        <v>0</v>
      </c>
      <c r="N4" s="6">
        <f>SUM(N5:N45)</f>
        <v>0</v>
      </c>
      <c r="O4" s="6">
        <f>SUM(O5:O45)</f>
        <v>0</v>
      </c>
      <c r="P4" s="68"/>
      <c r="Q4" s="266"/>
    </row>
    <row r="5" spans="1:17" s="19" customFormat="1" ht="87.95" customHeight="1" x14ac:dyDescent="0.2">
      <c r="A5" s="10">
        <v>10001</v>
      </c>
      <c r="B5" s="75">
        <v>4820184120327</v>
      </c>
      <c r="C5" s="188" t="s">
        <v>314</v>
      </c>
      <c r="D5" s="69"/>
      <c r="E5" s="13"/>
      <c r="F5" s="14">
        <v>220</v>
      </c>
      <c r="G5" s="53">
        <v>150</v>
      </c>
      <c r="H5" s="53">
        <v>120</v>
      </c>
      <c r="I5" s="53">
        <v>100</v>
      </c>
      <c r="J5" s="166" t="s">
        <v>11</v>
      </c>
      <c r="K5" s="138">
        <v>50</v>
      </c>
      <c r="L5" s="16"/>
      <c r="M5" s="3">
        <f t="shared" ref="M5:M24" si="0">L5*G5</f>
        <v>0</v>
      </c>
      <c r="N5" s="3">
        <f t="shared" ref="N5:N24" si="1">L5*H5</f>
        <v>0</v>
      </c>
      <c r="O5" s="3">
        <f t="shared" ref="O5:O24" si="2">L5*I5</f>
        <v>0</v>
      </c>
      <c r="P5" s="68"/>
      <c r="Q5" s="267"/>
    </row>
    <row r="6" spans="1:17" s="19" customFormat="1" ht="87.95" customHeight="1" x14ac:dyDescent="0.2">
      <c r="A6" s="20">
        <v>10002</v>
      </c>
      <c r="B6" s="75">
        <v>4820184120334</v>
      </c>
      <c r="C6" s="188" t="s">
        <v>315</v>
      </c>
      <c r="D6" s="70"/>
      <c r="E6" s="21"/>
      <c r="F6" s="22">
        <v>220</v>
      </c>
      <c r="G6" s="15">
        <v>150</v>
      </c>
      <c r="H6" s="15">
        <v>120</v>
      </c>
      <c r="I6" s="15">
        <v>100</v>
      </c>
      <c r="J6" s="166" t="s">
        <v>11</v>
      </c>
      <c r="K6" s="137">
        <v>50</v>
      </c>
      <c r="L6" s="23"/>
      <c r="M6" s="3">
        <f t="shared" si="0"/>
        <v>0</v>
      </c>
      <c r="N6" s="3">
        <f t="shared" si="1"/>
        <v>0</v>
      </c>
      <c r="O6" s="3">
        <f t="shared" si="2"/>
        <v>0</v>
      </c>
      <c r="Q6" s="267"/>
    </row>
    <row r="7" spans="1:17" s="19" customFormat="1" ht="87.95" customHeight="1" x14ac:dyDescent="0.2">
      <c r="A7" s="20">
        <v>10003</v>
      </c>
      <c r="B7" s="75">
        <v>4820184120341</v>
      </c>
      <c r="C7" s="188" t="s">
        <v>316</v>
      </c>
      <c r="D7" s="15"/>
      <c r="E7" s="21"/>
      <c r="F7" s="22">
        <v>220</v>
      </c>
      <c r="G7" s="15">
        <v>150</v>
      </c>
      <c r="H7" s="15">
        <v>120</v>
      </c>
      <c r="I7" s="15">
        <v>100</v>
      </c>
      <c r="J7" s="166" t="s">
        <v>11</v>
      </c>
      <c r="K7" s="137">
        <v>50</v>
      </c>
      <c r="L7" s="23"/>
      <c r="M7" s="3">
        <f t="shared" si="0"/>
        <v>0</v>
      </c>
      <c r="N7" s="3">
        <f t="shared" si="1"/>
        <v>0</v>
      </c>
      <c r="O7" s="3">
        <f t="shared" si="2"/>
        <v>0</v>
      </c>
      <c r="Q7" s="267"/>
    </row>
    <row r="8" spans="1:17" s="19" customFormat="1" ht="87.95" customHeight="1" x14ac:dyDescent="0.2">
      <c r="A8" s="20">
        <v>10004</v>
      </c>
      <c r="B8" s="75">
        <v>4820184120358</v>
      </c>
      <c r="C8" s="188" t="s">
        <v>317</v>
      </c>
      <c r="D8" s="27"/>
      <c r="E8" s="21"/>
      <c r="F8" s="22">
        <v>220</v>
      </c>
      <c r="G8" s="15">
        <v>150</v>
      </c>
      <c r="H8" s="15">
        <v>120</v>
      </c>
      <c r="I8" s="15">
        <v>100</v>
      </c>
      <c r="J8" s="166" t="s">
        <v>11</v>
      </c>
      <c r="K8" s="137">
        <v>50</v>
      </c>
      <c r="L8" s="23"/>
      <c r="M8" s="3">
        <f t="shared" si="0"/>
        <v>0</v>
      </c>
      <c r="N8" s="3">
        <f t="shared" si="1"/>
        <v>0</v>
      </c>
      <c r="O8" s="3">
        <f t="shared" si="2"/>
        <v>0</v>
      </c>
      <c r="Q8" s="267"/>
    </row>
    <row r="9" spans="1:17" s="19" customFormat="1" ht="87.95" customHeight="1" x14ac:dyDescent="0.2">
      <c r="A9" s="20">
        <v>10005</v>
      </c>
      <c r="B9" s="75">
        <v>4820184120365</v>
      </c>
      <c r="C9" s="188" t="s">
        <v>318</v>
      </c>
      <c r="D9" s="15"/>
      <c r="E9" s="21"/>
      <c r="F9" s="22">
        <v>220</v>
      </c>
      <c r="G9" s="15">
        <v>150</v>
      </c>
      <c r="H9" s="15">
        <v>120</v>
      </c>
      <c r="I9" s="15">
        <v>100</v>
      </c>
      <c r="J9" s="166" t="s">
        <v>11</v>
      </c>
      <c r="K9" s="137">
        <v>50</v>
      </c>
      <c r="L9" s="23"/>
      <c r="M9" s="3">
        <f t="shared" si="0"/>
        <v>0</v>
      </c>
      <c r="N9" s="3">
        <f t="shared" si="1"/>
        <v>0</v>
      </c>
      <c r="O9" s="3">
        <f t="shared" si="2"/>
        <v>0</v>
      </c>
      <c r="Q9" s="267"/>
    </row>
    <row r="10" spans="1:17" s="19" customFormat="1" ht="87.95" customHeight="1" x14ac:dyDescent="0.2">
      <c r="A10" s="20">
        <v>10006</v>
      </c>
      <c r="B10" s="75">
        <v>4820184120372</v>
      </c>
      <c r="C10" s="188" t="s">
        <v>319</v>
      </c>
      <c r="D10" s="27"/>
      <c r="E10" s="21"/>
      <c r="F10" s="22">
        <v>220</v>
      </c>
      <c r="G10" s="15">
        <v>150</v>
      </c>
      <c r="H10" s="15">
        <v>120</v>
      </c>
      <c r="I10" s="15">
        <v>100</v>
      </c>
      <c r="J10" s="166" t="s">
        <v>11</v>
      </c>
      <c r="K10" s="137">
        <v>50</v>
      </c>
      <c r="L10" s="23"/>
      <c r="M10" s="3">
        <f t="shared" si="0"/>
        <v>0</v>
      </c>
      <c r="N10" s="3">
        <f t="shared" si="1"/>
        <v>0</v>
      </c>
      <c r="O10" s="3">
        <f t="shared" si="2"/>
        <v>0</v>
      </c>
      <c r="Q10" s="267"/>
    </row>
    <row r="11" spans="1:17" s="19" customFormat="1" ht="93" customHeight="1" x14ac:dyDescent="0.2">
      <c r="A11" s="20">
        <v>10007</v>
      </c>
      <c r="B11" s="75">
        <v>4820184120389</v>
      </c>
      <c r="C11" s="188" t="s">
        <v>320</v>
      </c>
      <c r="D11" s="27"/>
      <c r="E11" s="21"/>
      <c r="F11" s="22">
        <v>220</v>
      </c>
      <c r="G11" s="15">
        <v>150</v>
      </c>
      <c r="H11" s="15">
        <v>120</v>
      </c>
      <c r="I11" s="15">
        <v>100</v>
      </c>
      <c r="J11" s="166" t="s">
        <v>11</v>
      </c>
      <c r="K11" s="137">
        <v>50</v>
      </c>
      <c r="L11" s="23"/>
      <c r="M11" s="3">
        <f t="shared" si="0"/>
        <v>0</v>
      </c>
      <c r="N11" s="3">
        <f t="shared" si="1"/>
        <v>0</v>
      </c>
      <c r="O11" s="3">
        <f t="shared" si="2"/>
        <v>0</v>
      </c>
      <c r="Q11" s="267"/>
    </row>
    <row r="12" spans="1:17" s="19" customFormat="1" ht="87.95" customHeight="1" x14ac:dyDescent="0.2">
      <c r="A12" s="20">
        <v>10008</v>
      </c>
      <c r="B12" s="75">
        <v>4820184120396</v>
      </c>
      <c r="C12" s="188" t="s">
        <v>321</v>
      </c>
      <c r="D12" s="27"/>
      <c r="E12" s="21"/>
      <c r="F12" s="22">
        <v>220</v>
      </c>
      <c r="G12" s="15">
        <v>150</v>
      </c>
      <c r="H12" s="15">
        <v>120</v>
      </c>
      <c r="I12" s="15">
        <v>100</v>
      </c>
      <c r="J12" s="166" t="s">
        <v>11</v>
      </c>
      <c r="K12" s="137">
        <v>50</v>
      </c>
      <c r="L12" s="23"/>
      <c r="M12" s="3">
        <f t="shared" si="0"/>
        <v>0</v>
      </c>
      <c r="N12" s="3">
        <f t="shared" si="1"/>
        <v>0</v>
      </c>
      <c r="O12" s="3">
        <f t="shared" si="2"/>
        <v>0</v>
      </c>
      <c r="Q12" s="267"/>
    </row>
    <row r="13" spans="1:17" s="19" customFormat="1" ht="87.95" customHeight="1" x14ac:dyDescent="0.2">
      <c r="A13" s="20">
        <v>10009</v>
      </c>
      <c r="B13" s="75">
        <v>4820184120402</v>
      </c>
      <c r="C13" s="188" t="s">
        <v>322</v>
      </c>
      <c r="D13" s="15"/>
      <c r="E13" s="21"/>
      <c r="F13" s="22">
        <v>220</v>
      </c>
      <c r="G13" s="15">
        <v>150</v>
      </c>
      <c r="H13" s="15">
        <v>120</v>
      </c>
      <c r="I13" s="15">
        <v>100</v>
      </c>
      <c r="J13" s="166" t="s">
        <v>11</v>
      </c>
      <c r="K13" s="137">
        <v>50</v>
      </c>
      <c r="L13" s="23"/>
      <c r="M13" s="3">
        <f t="shared" si="0"/>
        <v>0</v>
      </c>
      <c r="N13" s="3">
        <f t="shared" si="1"/>
        <v>0</v>
      </c>
      <c r="O13" s="3">
        <f t="shared" si="2"/>
        <v>0</v>
      </c>
      <c r="Q13" s="267"/>
    </row>
    <row r="14" spans="1:17" s="19" customFormat="1" ht="87.95" customHeight="1" x14ac:dyDescent="0.2">
      <c r="A14" s="20">
        <v>10010</v>
      </c>
      <c r="B14" s="75">
        <v>4820184120419</v>
      </c>
      <c r="C14" s="188" t="s">
        <v>323</v>
      </c>
      <c r="D14" s="15"/>
      <c r="E14" s="21"/>
      <c r="F14" s="22">
        <v>220</v>
      </c>
      <c r="G14" s="15">
        <v>150</v>
      </c>
      <c r="H14" s="15">
        <v>120</v>
      </c>
      <c r="I14" s="15">
        <v>100</v>
      </c>
      <c r="J14" s="166" t="s">
        <v>11</v>
      </c>
      <c r="K14" s="137">
        <v>50</v>
      </c>
      <c r="L14" s="23"/>
      <c r="M14" s="3">
        <f t="shared" si="0"/>
        <v>0</v>
      </c>
      <c r="N14" s="3">
        <f t="shared" si="1"/>
        <v>0</v>
      </c>
      <c r="O14" s="3">
        <f t="shared" si="2"/>
        <v>0</v>
      </c>
      <c r="Q14" s="267"/>
    </row>
    <row r="15" spans="1:17" s="24" customFormat="1" ht="87.95" customHeight="1" x14ac:dyDescent="0.2">
      <c r="A15" s="20">
        <v>20001</v>
      </c>
      <c r="B15" s="75">
        <v>4820184120426</v>
      </c>
      <c r="C15" s="188" t="s">
        <v>324</v>
      </c>
      <c r="D15" s="27"/>
      <c r="E15" s="15"/>
      <c r="F15" s="22">
        <v>390</v>
      </c>
      <c r="G15" s="15">
        <v>260</v>
      </c>
      <c r="H15" s="15">
        <v>210</v>
      </c>
      <c r="I15" s="15">
        <v>180</v>
      </c>
      <c r="J15" s="166" t="s">
        <v>11</v>
      </c>
      <c r="K15" s="137">
        <v>50</v>
      </c>
      <c r="L15" s="23"/>
      <c r="M15" s="3">
        <f t="shared" si="0"/>
        <v>0</v>
      </c>
      <c r="N15" s="3">
        <f t="shared" si="1"/>
        <v>0</v>
      </c>
      <c r="O15" s="3">
        <f t="shared" si="2"/>
        <v>0</v>
      </c>
      <c r="Q15" s="268"/>
    </row>
    <row r="16" spans="1:17" s="24" customFormat="1" ht="87.95" customHeight="1" x14ac:dyDescent="0.2">
      <c r="A16" s="20">
        <v>20002</v>
      </c>
      <c r="B16" s="75">
        <v>4820184120433</v>
      </c>
      <c r="C16" s="188" t="s">
        <v>325</v>
      </c>
      <c r="D16" s="70"/>
      <c r="E16" s="15"/>
      <c r="F16" s="22">
        <v>390</v>
      </c>
      <c r="G16" s="15">
        <v>260</v>
      </c>
      <c r="H16" s="15">
        <v>210</v>
      </c>
      <c r="I16" s="15">
        <v>180</v>
      </c>
      <c r="J16" s="166" t="s">
        <v>11</v>
      </c>
      <c r="K16" s="137">
        <v>50</v>
      </c>
      <c r="L16" s="23"/>
      <c r="M16" s="3">
        <f t="shared" si="0"/>
        <v>0</v>
      </c>
      <c r="N16" s="3">
        <f t="shared" si="1"/>
        <v>0</v>
      </c>
      <c r="O16" s="3">
        <f t="shared" si="2"/>
        <v>0</v>
      </c>
      <c r="Q16" s="268"/>
    </row>
    <row r="17" spans="1:17" s="24" customFormat="1" ht="87.95" customHeight="1" x14ac:dyDescent="0.2">
      <c r="A17" s="20">
        <v>20003</v>
      </c>
      <c r="B17" s="75">
        <v>4820184120440</v>
      </c>
      <c r="C17" s="188" t="s">
        <v>326</v>
      </c>
      <c r="D17" s="15"/>
      <c r="E17" s="15"/>
      <c r="F17" s="22">
        <v>390</v>
      </c>
      <c r="G17" s="15">
        <v>260</v>
      </c>
      <c r="H17" s="15">
        <v>210</v>
      </c>
      <c r="I17" s="15">
        <v>180</v>
      </c>
      <c r="J17" s="166" t="s">
        <v>11</v>
      </c>
      <c r="K17" s="137">
        <v>50</v>
      </c>
      <c r="L17" s="23"/>
      <c r="M17" s="3">
        <f t="shared" si="0"/>
        <v>0</v>
      </c>
      <c r="N17" s="3">
        <f t="shared" si="1"/>
        <v>0</v>
      </c>
      <c r="O17" s="3">
        <f t="shared" si="2"/>
        <v>0</v>
      </c>
      <c r="Q17" s="268"/>
    </row>
    <row r="18" spans="1:17" s="19" customFormat="1" ht="87.95" customHeight="1" x14ac:dyDescent="0.2">
      <c r="A18" s="20">
        <v>20004</v>
      </c>
      <c r="B18" s="75">
        <v>4820184120457</v>
      </c>
      <c r="C18" s="188" t="s">
        <v>327</v>
      </c>
      <c r="D18" s="15"/>
      <c r="E18" s="21"/>
      <c r="F18" s="22">
        <v>390</v>
      </c>
      <c r="G18" s="15">
        <v>260</v>
      </c>
      <c r="H18" s="15">
        <v>210</v>
      </c>
      <c r="I18" s="15">
        <v>180</v>
      </c>
      <c r="J18" s="166" t="s">
        <v>11</v>
      </c>
      <c r="K18" s="137">
        <v>50</v>
      </c>
      <c r="L18" s="23"/>
      <c r="M18" s="3">
        <f t="shared" si="0"/>
        <v>0</v>
      </c>
      <c r="N18" s="3">
        <f t="shared" si="1"/>
        <v>0</v>
      </c>
      <c r="O18" s="3">
        <f t="shared" si="2"/>
        <v>0</v>
      </c>
      <c r="Q18" s="267"/>
    </row>
    <row r="19" spans="1:17" s="19" customFormat="1" ht="87.95" customHeight="1" x14ac:dyDescent="0.2">
      <c r="A19" s="20">
        <v>20005</v>
      </c>
      <c r="B19" s="75">
        <v>4820184120464</v>
      </c>
      <c r="C19" s="188" t="s">
        <v>328</v>
      </c>
      <c r="D19" s="27"/>
      <c r="E19" s="21"/>
      <c r="F19" s="22">
        <v>390</v>
      </c>
      <c r="G19" s="15">
        <v>260</v>
      </c>
      <c r="H19" s="15">
        <v>210</v>
      </c>
      <c r="I19" s="15">
        <v>180</v>
      </c>
      <c r="J19" s="166" t="s">
        <v>11</v>
      </c>
      <c r="K19" s="137">
        <v>50</v>
      </c>
      <c r="L19" s="23"/>
      <c r="M19" s="3">
        <f t="shared" si="0"/>
        <v>0</v>
      </c>
      <c r="N19" s="3">
        <f t="shared" si="1"/>
        <v>0</v>
      </c>
      <c r="O19" s="3">
        <f t="shared" si="2"/>
        <v>0</v>
      </c>
      <c r="Q19" s="267"/>
    </row>
    <row r="20" spans="1:17" s="24" customFormat="1" ht="87.95" customHeight="1" x14ac:dyDescent="0.2">
      <c r="A20" s="20">
        <v>30001</v>
      </c>
      <c r="B20" s="75">
        <v>4820184120471</v>
      </c>
      <c r="C20" s="188" t="s">
        <v>329</v>
      </c>
      <c r="D20" s="27"/>
      <c r="E20" s="15"/>
      <c r="F20" s="22">
        <v>490</v>
      </c>
      <c r="G20" s="15">
        <v>320</v>
      </c>
      <c r="H20" s="15">
        <v>260</v>
      </c>
      <c r="I20" s="15">
        <v>230</v>
      </c>
      <c r="J20" s="166" t="s">
        <v>11</v>
      </c>
      <c r="K20" s="137">
        <v>50</v>
      </c>
      <c r="L20" s="23"/>
      <c r="M20" s="3">
        <f t="shared" si="0"/>
        <v>0</v>
      </c>
      <c r="N20" s="3">
        <f t="shared" si="1"/>
        <v>0</v>
      </c>
      <c r="O20" s="3">
        <f t="shared" si="2"/>
        <v>0</v>
      </c>
      <c r="Q20" s="268"/>
    </row>
    <row r="21" spans="1:17" s="24" customFormat="1" ht="87.95" customHeight="1" x14ac:dyDescent="0.2">
      <c r="A21" s="20">
        <v>30002</v>
      </c>
      <c r="B21" s="75">
        <v>4820184120488</v>
      </c>
      <c r="C21" s="188" t="s">
        <v>330</v>
      </c>
      <c r="D21" s="27"/>
      <c r="E21" s="15"/>
      <c r="F21" s="22">
        <v>490</v>
      </c>
      <c r="G21" s="15">
        <v>320</v>
      </c>
      <c r="H21" s="15">
        <v>260</v>
      </c>
      <c r="I21" s="15">
        <v>230</v>
      </c>
      <c r="J21" s="166" t="s">
        <v>11</v>
      </c>
      <c r="K21" s="137">
        <v>50</v>
      </c>
      <c r="L21" s="23"/>
      <c r="M21" s="3">
        <f t="shared" si="0"/>
        <v>0</v>
      </c>
      <c r="N21" s="3">
        <f t="shared" si="1"/>
        <v>0</v>
      </c>
      <c r="O21" s="3">
        <f t="shared" si="2"/>
        <v>0</v>
      </c>
      <c r="Q21" s="268"/>
    </row>
    <row r="22" spans="1:17" s="24" customFormat="1" ht="87.95" customHeight="1" x14ac:dyDescent="0.2">
      <c r="A22" s="20">
        <v>30003</v>
      </c>
      <c r="B22" s="75">
        <v>4820184120495</v>
      </c>
      <c r="C22" s="188" t="s">
        <v>331</v>
      </c>
      <c r="D22" s="15"/>
      <c r="E22" s="15"/>
      <c r="F22" s="22">
        <v>490</v>
      </c>
      <c r="G22" s="15">
        <v>320</v>
      </c>
      <c r="H22" s="15">
        <v>260</v>
      </c>
      <c r="I22" s="15">
        <v>230</v>
      </c>
      <c r="J22" s="166" t="s">
        <v>11</v>
      </c>
      <c r="K22" s="137">
        <v>50</v>
      </c>
      <c r="L22" s="23"/>
      <c r="M22" s="3">
        <f t="shared" si="0"/>
        <v>0</v>
      </c>
      <c r="N22" s="3">
        <f t="shared" si="1"/>
        <v>0</v>
      </c>
      <c r="O22" s="3">
        <f t="shared" si="2"/>
        <v>0</v>
      </c>
      <c r="Q22" s="268"/>
    </row>
    <row r="23" spans="1:17" ht="87.95" customHeight="1" x14ac:dyDescent="0.3">
      <c r="A23" s="20">
        <v>30004</v>
      </c>
      <c r="B23" s="75">
        <v>4820184120501</v>
      </c>
      <c r="C23" s="188" t="s">
        <v>332</v>
      </c>
      <c r="D23" s="27"/>
      <c r="E23" s="28"/>
      <c r="F23" s="22">
        <v>490</v>
      </c>
      <c r="G23" s="15">
        <v>320</v>
      </c>
      <c r="H23" s="15">
        <v>260</v>
      </c>
      <c r="I23" s="15">
        <v>230</v>
      </c>
      <c r="J23" s="166" t="s">
        <v>11</v>
      </c>
      <c r="K23" s="137">
        <v>50</v>
      </c>
      <c r="L23" s="23"/>
      <c r="M23" s="3">
        <f t="shared" si="0"/>
        <v>0</v>
      </c>
      <c r="N23" s="3">
        <f t="shared" si="1"/>
        <v>0</v>
      </c>
      <c r="O23" s="3">
        <f t="shared" si="2"/>
        <v>0</v>
      </c>
    </row>
    <row r="24" spans="1:17" ht="87.95" customHeight="1" x14ac:dyDescent="0.3">
      <c r="A24" s="20">
        <v>30005</v>
      </c>
      <c r="B24" s="75">
        <v>4820184120518</v>
      </c>
      <c r="C24" s="188" t="s">
        <v>333</v>
      </c>
      <c r="D24" s="27"/>
      <c r="E24" s="28"/>
      <c r="F24" s="22">
        <v>490</v>
      </c>
      <c r="G24" s="15">
        <v>320</v>
      </c>
      <c r="H24" s="15">
        <v>260</v>
      </c>
      <c r="I24" s="15">
        <v>230</v>
      </c>
      <c r="J24" s="166" t="s">
        <v>11</v>
      </c>
      <c r="K24" s="137">
        <v>50</v>
      </c>
      <c r="L24" s="23"/>
      <c r="M24" s="3">
        <f t="shared" si="0"/>
        <v>0</v>
      </c>
      <c r="N24" s="3">
        <f t="shared" si="1"/>
        <v>0</v>
      </c>
      <c r="O24" s="3">
        <f t="shared" si="2"/>
        <v>0</v>
      </c>
    </row>
    <row r="25" spans="1:17" ht="23.1" customHeight="1" x14ac:dyDescent="0.3"/>
    <row r="26" spans="1:17" ht="23.1" customHeight="1" x14ac:dyDescent="0.2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</row>
    <row r="27" spans="1:17" ht="23.1" customHeight="1" x14ac:dyDescent="0.2">
      <c r="A27" s="294" t="s">
        <v>506</v>
      </c>
      <c r="B27" s="294"/>
      <c r="C27" s="294"/>
      <c r="D27" s="294"/>
      <c r="E27" s="294"/>
      <c r="F27" s="294"/>
      <c r="G27" s="400" t="s">
        <v>481</v>
      </c>
      <c r="H27" s="400"/>
      <c r="I27" s="400"/>
      <c r="J27" s="400"/>
      <c r="K27" s="400"/>
      <c r="L27" s="400"/>
    </row>
    <row r="28" spans="1:17" ht="23.1" customHeight="1" x14ac:dyDescent="0.2">
      <c r="A28" s="31"/>
      <c r="B28" s="31"/>
      <c r="C28" s="31"/>
      <c r="D28" s="31"/>
      <c r="E28" s="31"/>
      <c r="F28" s="31"/>
      <c r="G28" s="121"/>
      <c r="H28" s="121"/>
      <c r="I28" s="121"/>
      <c r="J28" s="121"/>
      <c r="K28" s="121"/>
      <c r="L28" s="121"/>
    </row>
    <row r="29" spans="1:17" ht="23.1" customHeight="1" x14ac:dyDescent="0.3">
      <c r="A29" s="376" t="s">
        <v>301</v>
      </c>
      <c r="B29" s="376"/>
      <c r="C29" s="377"/>
      <c r="D29" s="377"/>
      <c r="E29" s="377"/>
      <c r="F29" s="377"/>
      <c r="G29" s="399" t="s">
        <v>682</v>
      </c>
      <c r="H29" s="399"/>
      <c r="I29" s="399"/>
      <c r="J29" s="141"/>
      <c r="K29" s="142"/>
      <c r="L29" s="44"/>
    </row>
    <row r="30" spans="1:17" ht="23.1" customHeight="1" x14ac:dyDescent="0.3">
      <c r="A30" s="376" t="s">
        <v>302</v>
      </c>
      <c r="B30" s="376"/>
      <c r="C30" s="376"/>
      <c r="D30" s="376"/>
      <c r="E30" s="376"/>
      <c r="F30" s="376"/>
      <c r="G30" s="399" t="s">
        <v>303</v>
      </c>
      <c r="H30" s="399"/>
      <c r="I30" s="399"/>
      <c r="J30" s="399"/>
      <c r="K30" s="399"/>
      <c r="L30" s="44"/>
    </row>
    <row r="31" spans="1:17" ht="23.1" customHeight="1" x14ac:dyDescent="0.3">
      <c r="A31" s="376" t="s">
        <v>304</v>
      </c>
      <c r="B31" s="376"/>
      <c r="C31" s="376"/>
      <c r="D31" s="376"/>
      <c r="E31" s="376"/>
      <c r="F31" s="376"/>
      <c r="G31" s="399" t="s">
        <v>57</v>
      </c>
      <c r="H31" s="399"/>
      <c r="I31" s="399"/>
      <c r="J31" s="399"/>
      <c r="K31" s="399"/>
      <c r="L31" s="44"/>
    </row>
    <row r="32" spans="1:17" ht="18" x14ac:dyDescent="0.2">
      <c r="A32" s="29"/>
      <c r="B32" s="72"/>
      <c r="C32" s="31"/>
      <c r="D32" s="29"/>
      <c r="E32" s="29"/>
      <c r="F32" s="29"/>
      <c r="G32" s="31"/>
      <c r="H32" s="31"/>
      <c r="I32" s="32"/>
      <c r="J32" s="32"/>
      <c r="K32" s="29"/>
      <c r="L32" s="44"/>
    </row>
    <row r="33" spans="1:12" ht="25.5" x14ac:dyDescent="0.35">
      <c r="A33" s="372" t="s">
        <v>334</v>
      </c>
      <c r="B33" s="372"/>
      <c r="C33" s="372"/>
      <c r="D33" s="372"/>
      <c r="E33" s="372"/>
      <c r="F33" s="372"/>
      <c r="G33" s="31"/>
      <c r="H33" s="31"/>
      <c r="I33" s="32"/>
      <c r="J33" s="32"/>
      <c r="K33" s="29"/>
      <c r="L33" s="44"/>
    </row>
    <row r="34" spans="1:12" ht="25.5" x14ac:dyDescent="0.35">
      <c r="A34" s="372" t="s">
        <v>476</v>
      </c>
      <c r="B34" s="372"/>
      <c r="C34" s="372"/>
      <c r="D34" s="372"/>
      <c r="E34" s="372"/>
      <c r="F34" s="372"/>
      <c r="G34" s="31"/>
      <c r="H34" s="31"/>
      <c r="I34" s="32"/>
      <c r="J34" s="32"/>
      <c r="K34" s="29"/>
      <c r="L34" s="44"/>
    </row>
    <row r="35" spans="1:12" ht="25.5" x14ac:dyDescent="0.35">
      <c r="A35" s="372" t="s">
        <v>306</v>
      </c>
      <c r="B35" s="372"/>
      <c r="C35" s="372"/>
      <c r="D35" s="372"/>
      <c r="E35" s="372"/>
      <c r="F35" s="372"/>
      <c r="G35" s="31"/>
      <c r="H35" s="31"/>
      <c r="I35" s="32"/>
      <c r="J35" s="32"/>
      <c r="K35" s="29"/>
      <c r="L35" s="44"/>
    </row>
    <row r="36" spans="1:12" ht="25.5" x14ac:dyDescent="0.35">
      <c r="A36" s="372" t="s">
        <v>335</v>
      </c>
      <c r="B36" s="372"/>
      <c r="C36" s="372"/>
      <c r="D36" s="372"/>
      <c r="E36" s="372"/>
      <c r="F36" s="372"/>
      <c r="G36" s="31"/>
      <c r="H36" s="31"/>
      <c r="I36" s="32"/>
      <c r="J36" s="32"/>
      <c r="K36" s="29"/>
      <c r="L36" s="44"/>
    </row>
    <row r="37" spans="1:12" ht="25.5" x14ac:dyDescent="0.35">
      <c r="A37" s="372" t="s">
        <v>307</v>
      </c>
      <c r="B37" s="372"/>
      <c r="C37" s="372"/>
      <c r="D37" s="372"/>
      <c r="E37" s="372"/>
      <c r="F37" s="372"/>
      <c r="G37" s="372"/>
      <c r="H37" s="31"/>
      <c r="I37" s="32"/>
      <c r="J37" s="32"/>
      <c r="K37" s="29"/>
      <c r="L37" s="44"/>
    </row>
    <row r="38" spans="1:12" ht="25.5" x14ac:dyDescent="0.35">
      <c r="A38" s="372" t="s">
        <v>336</v>
      </c>
      <c r="B38" s="372"/>
      <c r="C38" s="372"/>
      <c r="D38" s="372"/>
      <c r="E38" s="372"/>
      <c r="F38" s="372"/>
      <c r="G38" s="31"/>
      <c r="H38" s="31"/>
      <c r="I38" s="32"/>
      <c r="J38" s="32"/>
      <c r="K38" s="29"/>
      <c r="L38" s="44"/>
    </row>
    <row r="39" spans="1:12" ht="25.5" x14ac:dyDescent="0.35">
      <c r="A39" s="372" t="s">
        <v>337</v>
      </c>
      <c r="B39" s="372"/>
      <c r="C39" s="372"/>
      <c r="D39" s="372"/>
      <c r="E39" s="372"/>
      <c r="F39" s="372"/>
      <c r="G39" s="31"/>
      <c r="H39" s="31"/>
      <c r="I39" s="32"/>
      <c r="J39" s="32"/>
      <c r="K39" s="29"/>
      <c r="L39" s="44"/>
    </row>
    <row r="40" spans="1:12" ht="18" x14ac:dyDescent="0.2">
      <c r="A40" s="29"/>
      <c r="B40" s="72"/>
      <c r="C40" s="31"/>
      <c r="D40" s="29"/>
      <c r="E40" s="29"/>
      <c r="F40" s="29"/>
      <c r="G40" s="31"/>
      <c r="H40" s="31"/>
      <c r="I40" s="32"/>
      <c r="J40" s="32"/>
      <c r="K40" s="29"/>
      <c r="L40" s="44"/>
    </row>
    <row r="41" spans="1:12" ht="23.25" customHeight="1" x14ac:dyDescent="0.2">
      <c r="C41" s="36"/>
      <c r="D41" s="2"/>
      <c r="G41" s="36"/>
      <c r="I41" s="37"/>
      <c r="K41" s="2"/>
    </row>
    <row r="42" spans="1:12" x14ac:dyDescent="0.3">
      <c r="A42" s="38" t="s">
        <v>310</v>
      </c>
      <c r="B42" s="73"/>
      <c r="C42" s="39"/>
      <c r="D42" s="38"/>
      <c r="E42" s="38"/>
      <c r="F42" s="38"/>
      <c r="G42" s="39"/>
      <c r="H42" s="39"/>
      <c r="I42" s="40"/>
      <c r="J42" s="40"/>
      <c r="K42" s="38"/>
      <c r="L42" s="44"/>
    </row>
    <row r="43" spans="1:12" x14ac:dyDescent="0.3">
      <c r="A43" s="38" t="s">
        <v>192</v>
      </c>
      <c r="B43" s="73"/>
      <c r="C43" s="39"/>
      <c r="D43" s="38"/>
      <c r="E43" s="38"/>
      <c r="F43" s="38"/>
      <c r="G43" s="39"/>
      <c r="H43" s="39"/>
      <c r="I43" s="40"/>
      <c r="J43" s="40"/>
      <c r="K43" s="38"/>
      <c r="L43" s="44"/>
    </row>
    <row r="44" spans="1:12" x14ac:dyDescent="0.3">
      <c r="A44" s="38" t="s">
        <v>543</v>
      </c>
      <c r="B44" s="73"/>
      <c r="C44" s="39"/>
      <c r="D44" s="38"/>
      <c r="E44" s="38"/>
      <c r="F44" s="38"/>
      <c r="G44" s="39"/>
      <c r="H44" s="39"/>
      <c r="I44" s="40"/>
      <c r="J44" s="40"/>
      <c r="K44" s="38"/>
      <c r="L44" s="44"/>
    </row>
    <row r="45" spans="1:12" x14ac:dyDescent="0.3">
      <c r="A45" s="41"/>
      <c r="B45" s="74"/>
      <c r="D45" s="41"/>
      <c r="E45" s="41"/>
      <c r="F45" s="41"/>
      <c r="G45" s="42"/>
      <c r="H45" s="42"/>
      <c r="I45" s="43"/>
      <c r="J45" s="43"/>
      <c r="K45" s="41"/>
    </row>
    <row r="46" spans="1:12" x14ac:dyDescent="0.3">
      <c r="A46" s="339" t="s">
        <v>490</v>
      </c>
      <c r="B46" s="370"/>
      <c r="C46" s="370"/>
      <c r="D46" s="370"/>
      <c r="E46" s="370"/>
      <c r="F46" s="126"/>
      <c r="G46" s="126"/>
      <c r="H46" s="127"/>
      <c r="I46" s="127"/>
      <c r="J46" s="128"/>
      <c r="K46" s="128"/>
      <c r="L46" s="126"/>
    </row>
    <row r="47" spans="1:12" x14ac:dyDescent="0.3">
      <c r="A47" s="336" t="str">
        <f>МЕНЮ!F8</f>
        <v>НИКОЛАЙ ТЕЛКОВ</v>
      </c>
      <c r="B47" s="371"/>
      <c r="C47" s="371"/>
      <c r="D47" s="371"/>
      <c r="E47" s="371"/>
      <c r="F47" s="126"/>
      <c r="G47" s="126"/>
      <c r="H47" s="127"/>
      <c r="I47" s="127"/>
      <c r="J47" s="128"/>
      <c r="K47" s="128"/>
      <c r="L47" s="126"/>
    </row>
    <row r="48" spans="1:12" x14ac:dyDescent="0.3">
      <c r="A48" s="131" t="s">
        <v>491</v>
      </c>
      <c r="B48" s="336" t="str">
        <f>МЕНЮ!F9</f>
        <v>8(495)518-36-99</v>
      </c>
      <c r="C48" s="371"/>
      <c r="D48" s="371"/>
      <c r="E48" s="371"/>
      <c r="F48" s="126"/>
      <c r="G48" s="126"/>
      <c r="H48" s="127"/>
      <c r="I48" s="127"/>
      <c r="J48" s="128"/>
      <c r="K48" s="128"/>
      <c r="L48" s="126"/>
    </row>
    <row r="49" spans="1:12" x14ac:dyDescent="0.3">
      <c r="A49" s="131" t="s">
        <v>492</v>
      </c>
      <c r="B49" s="337" t="str">
        <f>МЕНЮ!F10</f>
        <v>ik@razor-russia.ru</v>
      </c>
      <c r="C49" s="337"/>
      <c r="D49" s="337"/>
      <c r="E49" s="337"/>
      <c r="F49" s="126"/>
      <c r="G49" s="126"/>
      <c r="H49" s="127"/>
      <c r="I49" s="127"/>
      <c r="J49" s="128"/>
      <c r="K49" s="128"/>
      <c r="L49" s="126"/>
    </row>
  </sheetData>
  <mergeCells count="29">
    <mergeCell ref="M2:M3"/>
    <mergeCell ref="N2:N3"/>
    <mergeCell ref="E3:G3"/>
    <mergeCell ref="A2:D3"/>
    <mergeCell ref="E2:G2"/>
    <mergeCell ref="G27:L27"/>
    <mergeCell ref="A27:F27"/>
    <mergeCell ref="H2:H3"/>
    <mergeCell ref="I2:J2"/>
    <mergeCell ref="K2:L2"/>
    <mergeCell ref="K3:L3"/>
    <mergeCell ref="I3:J3"/>
    <mergeCell ref="A33:F33"/>
    <mergeCell ref="A34:F34"/>
    <mergeCell ref="A30:F30"/>
    <mergeCell ref="G30:K30"/>
    <mergeCell ref="A29:F29"/>
    <mergeCell ref="G29:I29"/>
    <mergeCell ref="A31:F31"/>
    <mergeCell ref="G31:K31"/>
    <mergeCell ref="A46:E46"/>
    <mergeCell ref="A47:E47"/>
    <mergeCell ref="B48:E48"/>
    <mergeCell ref="B49:E49"/>
    <mergeCell ref="A35:F35"/>
    <mergeCell ref="A36:F36"/>
    <mergeCell ref="A37:G37"/>
    <mergeCell ref="A38:F38"/>
    <mergeCell ref="A39:F39"/>
  </mergeCells>
  <hyperlinks>
    <hyperlink ref="G29" r:id="rId1" xr:uid="{00000000-0004-0000-0300-000000000000}"/>
    <hyperlink ref="G30" r:id="rId2" xr:uid="{00000000-0004-0000-0300-000001000000}"/>
    <hyperlink ref="G31" r:id="rId3" xr:uid="{00000000-0004-0000-0300-000002000000}"/>
    <hyperlink ref="A1" location="МЕНЮ!R1C1" tooltip="Возврат на главную страницу. Итоговая сумма заказа..." display="МЕНЮ" xr:uid="{00000000-0004-0000-0300-000003000000}"/>
    <hyperlink ref="G27" r:id="rId4" xr:uid="{00000000-0004-0000-0300-000004000000}"/>
    <hyperlink ref="B49" r:id="rId5" display="ik@razor-russia.ru" xr:uid="{00000000-0004-0000-0300-000005000000}"/>
  </hyperlinks>
  <pageMargins left="0.11811023622047245" right="0.11811023622047245" top="0.15748031496062992" bottom="0.35433070866141736" header="0" footer="0.31496062992125984"/>
  <pageSetup paperSize="9" scale="43" orientation="portrait" r:id="rId6"/>
  <drawing r:id="rId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C000"/>
    <pageSetUpPr fitToPage="1"/>
  </sheetPr>
  <dimension ref="A1:R55"/>
  <sheetViews>
    <sheetView zoomScale="70" zoomScaleNormal="70" workbookViewId="0">
      <pane ySplit="4" topLeftCell="A5" activePane="bottomLeft" state="frozen"/>
      <selection pane="bottomLeft" activeCell="H2" sqref="H2:H3"/>
    </sheetView>
  </sheetViews>
  <sheetFormatPr defaultColWidth="7.625" defaultRowHeight="25.5" x14ac:dyDescent="0.35"/>
  <cols>
    <col min="1" max="1" width="12.625" style="2" customWidth="1"/>
    <col min="2" max="2" width="10" style="2" customWidth="1"/>
    <col min="3" max="3" width="4.5" style="35" customWidth="1"/>
    <col min="4" max="4" width="32.125" style="36" customWidth="1"/>
    <col min="5" max="5" width="12.875" style="36" customWidth="1"/>
    <col min="6" max="6" width="14.375" style="2" customWidth="1"/>
    <col min="7" max="7" width="9.875" style="2" customWidth="1"/>
    <col min="8" max="8" width="17.875" style="2" customWidth="1"/>
    <col min="9" max="9" width="17.875" style="36" customWidth="1"/>
    <col min="10" max="10" width="14" style="37" customWidth="1"/>
    <col min="11" max="11" width="9.625" style="37" customWidth="1"/>
    <col min="12" max="12" width="16.5" style="2" customWidth="1"/>
    <col min="13" max="18" width="12.875" style="2" hidden="1" customWidth="1"/>
    <col min="19" max="16384" width="7.625" style="2"/>
  </cols>
  <sheetData>
    <row r="1" spans="1:18" s="1" customFormat="1" ht="55.5" customHeight="1" thickBot="1" x14ac:dyDescent="0.35">
      <c r="A1" s="97" t="s">
        <v>456</v>
      </c>
      <c r="B1" s="57"/>
      <c r="C1" s="58"/>
      <c r="D1" s="59"/>
      <c r="E1" s="60"/>
      <c r="F1" s="59"/>
      <c r="G1" s="61"/>
      <c r="H1" s="62"/>
      <c r="I1" s="57"/>
      <c r="J1" s="57"/>
      <c r="K1" s="63"/>
      <c r="L1" s="64"/>
      <c r="M1" s="65"/>
      <c r="N1" s="65"/>
      <c r="O1" s="65"/>
      <c r="P1" s="65"/>
      <c r="Q1" s="65"/>
      <c r="R1" s="65"/>
    </row>
    <row r="2" spans="1:18" ht="39.75" customHeight="1" thickBot="1" x14ac:dyDescent="0.25">
      <c r="A2" s="379" t="s">
        <v>338</v>
      </c>
      <c r="B2" s="380"/>
      <c r="C2" s="380"/>
      <c r="D2" s="380"/>
      <c r="E2" s="410" t="str">
        <f>МЕНЮ!F9</f>
        <v>8(495)518-36-99</v>
      </c>
      <c r="F2" s="411"/>
      <c r="G2" s="412"/>
      <c r="H2" s="413" t="str">
        <f>МЕНЮ!F13</f>
        <v>Последнее обновление: 25.03.2020</v>
      </c>
      <c r="I2" s="418" t="str">
        <f>IF(K2=M4,"СУММА ЗАКАЗА:
(по колонке ОПТ 1)","СУММА ЗАКАЗА:
(по колонке ОПТ 2)")</f>
        <v>СУММА ЗАКАЗА:
(по колонке ОПТ 1)</v>
      </c>
      <c r="J2" s="419"/>
      <c r="K2" s="420">
        <f>IF(N4&lt;30000,M4,M2)</f>
        <v>0</v>
      </c>
      <c r="L2" s="421"/>
      <c r="M2" s="389">
        <f>IF(N4&lt;=30000,M4,N4)</f>
        <v>0</v>
      </c>
      <c r="N2" s="3">
        <f>K3</f>
        <v>0</v>
      </c>
      <c r="O2" s="409" t="s">
        <v>216</v>
      </c>
      <c r="P2" s="409"/>
      <c r="Q2" s="409"/>
      <c r="R2" s="409"/>
    </row>
    <row r="3" spans="1:18" ht="39.75" customHeight="1" thickBot="1" x14ac:dyDescent="0.25">
      <c r="A3" s="381"/>
      <c r="B3" s="382"/>
      <c r="C3" s="382"/>
      <c r="D3" s="382"/>
      <c r="E3" s="415" t="s">
        <v>501</v>
      </c>
      <c r="F3" s="416"/>
      <c r="G3" s="417"/>
      <c r="H3" s="414"/>
      <c r="I3" s="424" t="s">
        <v>666</v>
      </c>
      <c r="J3" s="425"/>
      <c r="K3" s="422">
        <f>SUM(L5:L41)</f>
        <v>0</v>
      </c>
      <c r="L3" s="423"/>
      <c r="M3" s="389"/>
      <c r="N3" s="3"/>
      <c r="O3" s="409"/>
      <c r="P3" s="409"/>
      <c r="Q3" s="409"/>
      <c r="R3" s="409"/>
    </row>
    <row r="4" spans="1:18" s="9" customFormat="1" ht="64.5" customHeight="1" thickBot="1" x14ac:dyDescent="0.25">
      <c r="A4" s="200" t="s">
        <v>106</v>
      </c>
      <c r="B4" s="206" t="s">
        <v>137</v>
      </c>
      <c r="C4" s="207" t="s">
        <v>217</v>
      </c>
      <c r="D4" s="5" t="s">
        <v>339</v>
      </c>
      <c r="E4" s="5" t="s">
        <v>1</v>
      </c>
      <c r="F4" s="203" t="s">
        <v>218</v>
      </c>
      <c r="G4" s="5" t="s">
        <v>219</v>
      </c>
      <c r="H4" s="204" t="s">
        <v>676</v>
      </c>
      <c r="I4" s="204" t="s">
        <v>677</v>
      </c>
      <c r="J4" s="5" t="s">
        <v>220</v>
      </c>
      <c r="K4" s="208" t="s">
        <v>221</v>
      </c>
      <c r="L4" s="124" t="s">
        <v>457</v>
      </c>
      <c r="M4" s="6">
        <f>SUM(M5:M49)</f>
        <v>0</v>
      </c>
      <c r="N4" s="6">
        <f>SUM(N5:N49)</f>
        <v>0</v>
      </c>
      <c r="O4" s="45" t="s">
        <v>222</v>
      </c>
      <c r="P4" s="45" t="s">
        <v>223</v>
      </c>
      <c r="Q4" s="46" t="s">
        <v>225</v>
      </c>
      <c r="R4" s="46" t="s">
        <v>226</v>
      </c>
    </row>
    <row r="5" spans="1:18" s="19" customFormat="1" ht="87.95" customHeight="1" x14ac:dyDescent="0.2">
      <c r="A5" s="20" t="s">
        <v>340</v>
      </c>
      <c r="B5" s="11" t="s">
        <v>341</v>
      </c>
      <c r="C5" s="12" t="s">
        <v>235</v>
      </c>
      <c r="D5" s="152" t="s">
        <v>342</v>
      </c>
      <c r="E5" s="47" t="s">
        <v>5</v>
      </c>
      <c r="F5" s="21"/>
      <c r="G5" s="22">
        <v>2390</v>
      </c>
      <c r="H5" s="15">
        <v>1600</v>
      </c>
      <c r="I5" s="15">
        <v>1310</v>
      </c>
      <c r="J5" s="166" t="s">
        <v>11</v>
      </c>
      <c r="K5" s="137">
        <v>4</v>
      </c>
      <c r="L5" s="48"/>
      <c r="M5" s="3">
        <f t="shared" ref="M5:M31" si="0">L5*H5</f>
        <v>0</v>
      </c>
      <c r="N5" s="3">
        <f t="shared" ref="N5:N31" si="1">L5*I5</f>
        <v>0</v>
      </c>
      <c r="O5" s="17">
        <f t="shared" ref="O5:O31" si="2">(G5-H5)/H5</f>
        <v>0.49375000000000002</v>
      </c>
      <c r="P5" s="17">
        <f t="shared" ref="P5:P31" si="3">(G5-I5)/I5</f>
        <v>0.82442748091603058</v>
      </c>
      <c r="Q5" s="18">
        <f t="shared" ref="Q5:Q31" si="4">(G5-H5)/G5</f>
        <v>0.33054393305439328</v>
      </c>
      <c r="R5" s="18">
        <f t="shared" ref="R5:R31" si="5">(G5-I5)/G5</f>
        <v>0.45188284518828453</v>
      </c>
    </row>
    <row r="6" spans="1:18" s="19" customFormat="1" ht="87.95" customHeight="1" x14ac:dyDescent="0.2">
      <c r="A6" s="10" t="s">
        <v>343</v>
      </c>
      <c r="B6" s="11" t="s">
        <v>344</v>
      </c>
      <c r="C6" s="12"/>
      <c r="D6" s="152" t="s">
        <v>345</v>
      </c>
      <c r="E6" s="47" t="s">
        <v>5</v>
      </c>
      <c r="F6" s="13"/>
      <c r="G6" s="22">
        <v>2390</v>
      </c>
      <c r="H6" s="15">
        <v>1600</v>
      </c>
      <c r="I6" s="15">
        <v>1310</v>
      </c>
      <c r="J6" s="166" t="s">
        <v>11</v>
      </c>
      <c r="K6" s="138">
        <v>4</v>
      </c>
      <c r="L6" s="49"/>
      <c r="M6" s="3">
        <f t="shared" si="0"/>
        <v>0</v>
      </c>
      <c r="N6" s="3">
        <f t="shared" si="1"/>
        <v>0</v>
      </c>
      <c r="O6" s="17">
        <f t="shared" si="2"/>
        <v>0.49375000000000002</v>
      </c>
      <c r="P6" s="17">
        <f t="shared" si="3"/>
        <v>0.82442748091603058</v>
      </c>
      <c r="Q6" s="18">
        <f t="shared" si="4"/>
        <v>0.33054393305439328</v>
      </c>
      <c r="R6" s="18">
        <f t="shared" si="5"/>
        <v>0.45188284518828453</v>
      </c>
    </row>
    <row r="7" spans="1:18" s="19" customFormat="1" ht="87.95" customHeight="1" x14ac:dyDescent="0.2">
      <c r="A7" s="20" t="s">
        <v>346</v>
      </c>
      <c r="B7" s="11" t="s">
        <v>347</v>
      </c>
      <c r="C7" s="12" t="s">
        <v>235</v>
      </c>
      <c r="D7" s="152" t="s">
        <v>348</v>
      </c>
      <c r="E7" s="47" t="s">
        <v>4</v>
      </c>
      <c r="F7" s="21"/>
      <c r="G7" s="22">
        <v>2390</v>
      </c>
      <c r="H7" s="15">
        <v>1600</v>
      </c>
      <c r="I7" s="15">
        <v>1310</v>
      </c>
      <c r="J7" s="166" t="s">
        <v>11</v>
      </c>
      <c r="K7" s="137">
        <v>4</v>
      </c>
      <c r="L7" s="48"/>
      <c r="M7" s="3">
        <f t="shared" si="0"/>
        <v>0</v>
      </c>
      <c r="N7" s="3">
        <f t="shared" si="1"/>
        <v>0</v>
      </c>
      <c r="O7" s="17">
        <f t="shared" si="2"/>
        <v>0.49375000000000002</v>
      </c>
      <c r="P7" s="17">
        <f t="shared" si="3"/>
        <v>0.82442748091603058</v>
      </c>
      <c r="Q7" s="18">
        <f t="shared" si="4"/>
        <v>0.33054393305439328</v>
      </c>
      <c r="R7" s="18">
        <f t="shared" si="5"/>
        <v>0.45188284518828453</v>
      </c>
    </row>
    <row r="8" spans="1:18" s="19" customFormat="1" ht="87.95" customHeight="1" x14ac:dyDescent="0.2">
      <c r="A8" s="20" t="s">
        <v>349</v>
      </c>
      <c r="B8" s="11" t="s">
        <v>350</v>
      </c>
      <c r="C8" s="25"/>
      <c r="D8" s="152" t="s">
        <v>351</v>
      </c>
      <c r="E8" s="47" t="s">
        <v>4</v>
      </c>
      <c r="F8" s="21"/>
      <c r="G8" s="22">
        <v>2390</v>
      </c>
      <c r="H8" s="15">
        <v>1600</v>
      </c>
      <c r="I8" s="15">
        <v>1310</v>
      </c>
      <c r="J8" s="166" t="s">
        <v>11</v>
      </c>
      <c r="K8" s="137">
        <v>4</v>
      </c>
      <c r="L8" s="49"/>
      <c r="M8" s="3">
        <f t="shared" si="0"/>
        <v>0</v>
      </c>
      <c r="N8" s="3">
        <f t="shared" si="1"/>
        <v>0</v>
      </c>
      <c r="O8" s="17">
        <f t="shared" si="2"/>
        <v>0.49375000000000002</v>
      </c>
      <c r="P8" s="17">
        <f t="shared" si="3"/>
        <v>0.82442748091603058</v>
      </c>
      <c r="Q8" s="18">
        <f t="shared" si="4"/>
        <v>0.33054393305439328</v>
      </c>
      <c r="R8" s="18">
        <f t="shared" si="5"/>
        <v>0.45188284518828453</v>
      </c>
    </row>
    <row r="9" spans="1:18" s="19" customFormat="1" ht="87.95" customHeight="1" x14ac:dyDescent="0.2">
      <c r="A9" s="115" t="s">
        <v>352</v>
      </c>
      <c r="B9" s="11" t="s">
        <v>353</v>
      </c>
      <c r="C9" s="12"/>
      <c r="D9" s="152" t="s">
        <v>354</v>
      </c>
      <c r="E9" s="47" t="s">
        <v>52</v>
      </c>
      <c r="F9" s="21"/>
      <c r="G9" s="22">
        <v>2390</v>
      </c>
      <c r="H9" s="15">
        <v>1600</v>
      </c>
      <c r="I9" s="15">
        <v>1310</v>
      </c>
      <c r="J9" s="166" t="s">
        <v>11</v>
      </c>
      <c r="K9" s="137">
        <v>4</v>
      </c>
      <c r="L9" s="48"/>
      <c r="M9" s="223">
        <f t="shared" ref="M9" si="6">L9*H9</f>
        <v>0</v>
      </c>
      <c r="N9" s="223">
        <f t="shared" ref="N9" si="7">L9*I9</f>
        <v>0</v>
      </c>
      <c r="O9" s="17">
        <f t="shared" ref="O9" si="8">(G9-H9)/H9</f>
        <v>0.49375000000000002</v>
      </c>
      <c r="P9" s="17">
        <f t="shared" ref="P9" si="9">(G9-I9)/I9</f>
        <v>0.82442748091603058</v>
      </c>
      <c r="Q9" s="18">
        <f t="shared" ref="Q9" si="10">(G9-H9)/G9</f>
        <v>0.33054393305439328</v>
      </c>
      <c r="R9" s="18">
        <f t="shared" ref="R9" si="11">(G9-I9)/G9</f>
        <v>0.45188284518828453</v>
      </c>
    </row>
    <row r="10" spans="1:18" s="19" customFormat="1" ht="87.95" customHeight="1" x14ac:dyDescent="0.2">
      <c r="A10" s="115" t="s">
        <v>588</v>
      </c>
      <c r="B10" s="11" t="s">
        <v>602</v>
      </c>
      <c r="C10" s="25" t="s">
        <v>286</v>
      </c>
      <c r="D10" s="152" t="s">
        <v>589</v>
      </c>
      <c r="E10" s="47" t="s">
        <v>52</v>
      </c>
      <c r="F10" s="21"/>
      <c r="G10" s="22">
        <v>2390</v>
      </c>
      <c r="H10" s="15">
        <v>1600</v>
      </c>
      <c r="I10" s="15">
        <v>1310</v>
      </c>
      <c r="J10" s="166" t="s">
        <v>11</v>
      </c>
      <c r="K10" s="137">
        <v>2</v>
      </c>
      <c r="L10" s="48"/>
      <c r="M10" s="3">
        <f t="shared" si="0"/>
        <v>0</v>
      </c>
      <c r="N10" s="3">
        <f t="shared" si="1"/>
        <v>0</v>
      </c>
      <c r="O10" s="17">
        <f t="shared" si="2"/>
        <v>0.49375000000000002</v>
      </c>
      <c r="P10" s="17">
        <f t="shared" si="3"/>
        <v>0.82442748091603058</v>
      </c>
      <c r="Q10" s="18">
        <f t="shared" si="4"/>
        <v>0.33054393305439328</v>
      </c>
      <c r="R10" s="18">
        <f t="shared" si="5"/>
        <v>0.45188284518828453</v>
      </c>
    </row>
    <row r="11" spans="1:18" s="19" customFormat="1" ht="87.95" customHeight="1" x14ac:dyDescent="0.2">
      <c r="A11" s="115" t="s">
        <v>355</v>
      </c>
      <c r="B11" s="226" t="s">
        <v>356</v>
      </c>
      <c r="C11" s="50"/>
      <c r="D11" s="152" t="s">
        <v>357</v>
      </c>
      <c r="E11" s="47" t="s">
        <v>358</v>
      </c>
      <c r="F11" s="21"/>
      <c r="G11" s="22">
        <v>2390</v>
      </c>
      <c r="H11" s="15">
        <v>1600</v>
      </c>
      <c r="I11" s="15">
        <v>1310</v>
      </c>
      <c r="J11" s="166" t="s">
        <v>11</v>
      </c>
      <c r="K11" s="137">
        <v>4</v>
      </c>
      <c r="L11" s="49"/>
      <c r="M11" s="3">
        <f t="shared" si="0"/>
        <v>0</v>
      </c>
      <c r="N11" s="3">
        <f t="shared" si="1"/>
        <v>0</v>
      </c>
      <c r="O11" s="17">
        <f t="shared" si="2"/>
        <v>0.49375000000000002</v>
      </c>
      <c r="P11" s="17">
        <f t="shared" si="3"/>
        <v>0.82442748091603058</v>
      </c>
      <c r="Q11" s="18">
        <f t="shared" si="4"/>
        <v>0.33054393305439328</v>
      </c>
      <c r="R11" s="18">
        <f t="shared" si="5"/>
        <v>0.45188284518828453</v>
      </c>
    </row>
    <row r="12" spans="1:18" s="19" customFormat="1" ht="87.95" customHeight="1" x14ac:dyDescent="0.2">
      <c r="A12" s="115" t="s">
        <v>591</v>
      </c>
      <c r="B12" s="11" t="s">
        <v>608</v>
      </c>
      <c r="C12" s="25" t="s">
        <v>286</v>
      </c>
      <c r="D12" s="152" t="s">
        <v>592</v>
      </c>
      <c r="E12" s="47" t="s">
        <v>358</v>
      </c>
      <c r="F12" s="21"/>
      <c r="G12" s="22">
        <v>2390</v>
      </c>
      <c r="H12" s="15">
        <v>1600</v>
      </c>
      <c r="I12" s="15">
        <v>1310</v>
      </c>
      <c r="J12" s="166" t="s">
        <v>11</v>
      </c>
      <c r="K12" s="137">
        <v>4</v>
      </c>
      <c r="L12" s="49"/>
      <c r="M12" s="223">
        <f t="shared" ref="M12:M13" si="12">L12*H12</f>
        <v>0</v>
      </c>
      <c r="N12" s="223">
        <f t="shared" ref="N12:N13" si="13">L12*I12</f>
        <v>0</v>
      </c>
      <c r="O12" s="17">
        <f t="shared" ref="O12:O13" si="14">(G12-H12)/H12</f>
        <v>0.49375000000000002</v>
      </c>
      <c r="P12" s="17">
        <f t="shared" ref="P12:P13" si="15">(G12-I12)/I12</f>
        <v>0.82442748091603058</v>
      </c>
      <c r="Q12" s="18">
        <f t="shared" ref="Q12:Q13" si="16">(G12-H12)/G12</f>
        <v>0.33054393305439328</v>
      </c>
      <c r="R12" s="18">
        <f t="shared" ref="R12:R13" si="17">(G12-I12)/G12</f>
        <v>0.45188284518828453</v>
      </c>
    </row>
    <row r="13" spans="1:18" s="19" customFormat="1" ht="87.95" customHeight="1" x14ac:dyDescent="0.2">
      <c r="A13" s="115" t="s">
        <v>594</v>
      </c>
      <c r="B13" s="11" t="s">
        <v>609</v>
      </c>
      <c r="C13" s="25" t="s">
        <v>286</v>
      </c>
      <c r="D13" s="152" t="s">
        <v>593</v>
      </c>
      <c r="E13" s="47" t="s">
        <v>3</v>
      </c>
      <c r="F13" s="21"/>
      <c r="G13" s="22">
        <v>2390</v>
      </c>
      <c r="H13" s="15">
        <v>1600</v>
      </c>
      <c r="I13" s="15">
        <v>1310</v>
      </c>
      <c r="J13" s="166" t="s">
        <v>11</v>
      </c>
      <c r="K13" s="137">
        <v>4</v>
      </c>
      <c r="L13" s="49"/>
      <c r="M13" s="224">
        <f t="shared" si="12"/>
        <v>0</v>
      </c>
      <c r="N13" s="224">
        <f t="shared" si="13"/>
        <v>0</v>
      </c>
      <c r="O13" s="17">
        <f t="shared" si="14"/>
        <v>0.49375000000000002</v>
      </c>
      <c r="P13" s="17">
        <f t="shared" si="15"/>
        <v>0.82442748091603058</v>
      </c>
      <c r="Q13" s="18">
        <f t="shared" si="16"/>
        <v>0.33054393305439328</v>
      </c>
      <c r="R13" s="18">
        <f t="shared" si="17"/>
        <v>0.45188284518828453</v>
      </c>
    </row>
    <row r="14" spans="1:18" s="19" customFormat="1" ht="87.95" customHeight="1" x14ac:dyDescent="0.2">
      <c r="A14" s="115" t="s">
        <v>596</v>
      </c>
      <c r="B14" s="11" t="s">
        <v>607</v>
      </c>
      <c r="C14" s="25" t="s">
        <v>286</v>
      </c>
      <c r="D14" s="152" t="s">
        <v>595</v>
      </c>
      <c r="E14" s="47" t="s">
        <v>3</v>
      </c>
      <c r="F14" s="21"/>
      <c r="G14" s="22">
        <v>2390</v>
      </c>
      <c r="H14" s="15">
        <v>1600</v>
      </c>
      <c r="I14" s="15">
        <v>1310</v>
      </c>
      <c r="J14" s="166" t="s">
        <v>11</v>
      </c>
      <c r="K14" s="137">
        <v>4</v>
      </c>
      <c r="L14" s="49"/>
      <c r="M14" s="224">
        <f t="shared" ref="M14:M15" si="18">L14*H14</f>
        <v>0</v>
      </c>
      <c r="N14" s="224">
        <f t="shared" ref="N14:N15" si="19">L14*I14</f>
        <v>0</v>
      </c>
      <c r="O14" s="17">
        <f t="shared" ref="O14:O15" si="20">(G14-H14)/H14</f>
        <v>0.49375000000000002</v>
      </c>
      <c r="P14" s="17">
        <f t="shared" ref="P14:P15" si="21">(G14-I14)/I14</f>
        <v>0.82442748091603058</v>
      </c>
      <c r="Q14" s="18">
        <f t="shared" ref="Q14:Q15" si="22">(G14-H14)/G14</f>
        <v>0.33054393305439328</v>
      </c>
      <c r="R14" s="18">
        <f t="shared" ref="R14:R15" si="23">(G14-I14)/G14</f>
        <v>0.45188284518828453</v>
      </c>
    </row>
    <row r="15" spans="1:18" s="19" customFormat="1" ht="87.95" customHeight="1" x14ac:dyDescent="0.2">
      <c r="A15" s="115" t="s">
        <v>599</v>
      </c>
      <c r="B15" s="11" t="s">
        <v>606</v>
      </c>
      <c r="C15" s="25" t="s">
        <v>286</v>
      </c>
      <c r="D15" s="152" t="s">
        <v>598</v>
      </c>
      <c r="E15" s="47" t="s">
        <v>597</v>
      </c>
      <c r="F15" s="21"/>
      <c r="G15" s="22">
        <v>2390</v>
      </c>
      <c r="H15" s="15">
        <v>1600</v>
      </c>
      <c r="I15" s="15">
        <v>1310</v>
      </c>
      <c r="J15" s="166" t="s">
        <v>11</v>
      </c>
      <c r="K15" s="137">
        <v>4</v>
      </c>
      <c r="L15" s="49"/>
      <c r="M15" s="224">
        <f t="shared" si="18"/>
        <v>0</v>
      </c>
      <c r="N15" s="224">
        <f t="shared" si="19"/>
        <v>0</v>
      </c>
      <c r="O15" s="17">
        <f t="shared" si="20"/>
        <v>0.49375000000000002</v>
      </c>
      <c r="P15" s="17">
        <f t="shared" si="21"/>
        <v>0.82442748091603058</v>
      </c>
      <c r="Q15" s="18">
        <f t="shared" si="22"/>
        <v>0.33054393305439328</v>
      </c>
      <c r="R15" s="18">
        <f t="shared" si="23"/>
        <v>0.45188284518828453</v>
      </c>
    </row>
    <row r="16" spans="1:18" s="19" customFormat="1" ht="87.95" customHeight="1" x14ac:dyDescent="0.2">
      <c r="A16" s="115" t="s">
        <v>601</v>
      </c>
      <c r="B16" s="11" t="s">
        <v>604</v>
      </c>
      <c r="C16" s="25" t="s">
        <v>286</v>
      </c>
      <c r="D16" s="152" t="s">
        <v>600</v>
      </c>
      <c r="E16" s="47" t="s">
        <v>597</v>
      </c>
      <c r="F16" s="21"/>
      <c r="G16" s="22">
        <v>2390</v>
      </c>
      <c r="H16" s="15">
        <v>1600</v>
      </c>
      <c r="I16" s="15">
        <v>1310</v>
      </c>
      <c r="J16" s="166" t="s">
        <v>11</v>
      </c>
      <c r="K16" s="137">
        <v>4</v>
      </c>
      <c r="L16" s="49"/>
      <c r="M16" s="224">
        <f t="shared" ref="M16" si="24">L16*H16</f>
        <v>0</v>
      </c>
      <c r="N16" s="224">
        <f t="shared" ref="N16" si="25">L16*I16</f>
        <v>0</v>
      </c>
      <c r="O16" s="17">
        <f t="shared" ref="O16" si="26">(G16-H16)/H16</f>
        <v>0.49375000000000002</v>
      </c>
      <c r="P16" s="17">
        <f t="shared" ref="P16" si="27">(G16-I16)/I16</f>
        <v>0.82442748091603058</v>
      </c>
      <c r="Q16" s="18">
        <f t="shared" ref="Q16" si="28">(G16-H16)/G16</f>
        <v>0.33054393305439328</v>
      </c>
      <c r="R16" s="18">
        <f t="shared" ref="R16" si="29">(G16-I16)/G16</f>
        <v>0.45188284518828453</v>
      </c>
    </row>
    <row r="17" spans="1:18" s="19" customFormat="1" ht="87.95" customHeight="1" x14ac:dyDescent="0.2">
      <c r="A17" s="115">
        <v>3202</v>
      </c>
      <c r="B17" s="226" t="s">
        <v>603</v>
      </c>
      <c r="C17" s="12" t="s">
        <v>235</v>
      </c>
      <c r="D17" s="152" t="s">
        <v>359</v>
      </c>
      <c r="E17" s="47" t="s">
        <v>5</v>
      </c>
      <c r="F17" s="21"/>
      <c r="G17" s="22">
        <v>2390</v>
      </c>
      <c r="H17" s="15">
        <v>1600</v>
      </c>
      <c r="I17" s="15">
        <v>1310</v>
      </c>
      <c r="J17" s="166" t="s">
        <v>11</v>
      </c>
      <c r="K17" s="137">
        <v>4</v>
      </c>
      <c r="L17" s="49"/>
      <c r="M17" s="3">
        <f t="shared" si="0"/>
        <v>0</v>
      </c>
      <c r="N17" s="3">
        <f t="shared" si="1"/>
        <v>0</v>
      </c>
      <c r="O17" s="17">
        <f t="shared" si="2"/>
        <v>0.49375000000000002</v>
      </c>
      <c r="P17" s="17">
        <f t="shared" si="3"/>
        <v>0.82442748091603058</v>
      </c>
      <c r="Q17" s="18">
        <f t="shared" si="4"/>
        <v>0.33054393305439328</v>
      </c>
      <c r="R17" s="18">
        <f t="shared" si="5"/>
        <v>0.45188284518828453</v>
      </c>
    </row>
    <row r="18" spans="1:18" s="19" customFormat="1" ht="87.95" customHeight="1" x14ac:dyDescent="0.2">
      <c r="A18" s="115">
        <v>3201</v>
      </c>
      <c r="B18" s="226" t="s">
        <v>610</v>
      </c>
      <c r="C18" s="25" t="s">
        <v>286</v>
      </c>
      <c r="D18" s="152" t="s">
        <v>586</v>
      </c>
      <c r="E18" s="47" t="s">
        <v>5</v>
      </c>
      <c r="F18" s="21"/>
      <c r="G18" s="22">
        <v>2390</v>
      </c>
      <c r="H18" s="15">
        <v>1600</v>
      </c>
      <c r="I18" s="15">
        <v>1310</v>
      </c>
      <c r="J18" s="166" t="s">
        <v>11</v>
      </c>
      <c r="K18" s="137">
        <v>4</v>
      </c>
      <c r="L18" s="49"/>
      <c r="M18" s="223">
        <f t="shared" ref="M18" si="30">L18*H18</f>
        <v>0</v>
      </c>
      <c r="N18" s="223">
        <f t="shared" ref="N18" si="31">L18*I18</f>
        <v>0</v>
      </c>
      <c r="O18" s="17">
        <f t="shared" ref="O18" si="32">(G18-H18)/H18</f>
        <v>0.49375000000000002</v>
      </c>
      <c r="P18" s="17">
        <f t="shared" ref="P18" si="33">(G18-I18)/I18</f>
        <v>0.82442748091603058</v>
      </c>
      <c r="Q18" s="18">
        <f t="shared" ref="Q18" si="34">(G18-H18)/G18</f>
        <v>0.33054393305439328</v>
      </c>
      <c r="R18" s="18">
        <f t="shared" ref="R18" si="35">(G18-I18)/G18</f>
        <v>0.45188284518828453</v>
      </c>
    </row>
    <row r="19" spans="1:18" s="19" customFormat="1" ht="87.95" customHeight="1" x14ac:dyDescent="0.2">
      <c r="A19" s="115">
        <v>3206</v>
      </c>
      <c r="B19" s="226" t="s">
        <v>360</v>
      </c>
      <c r="C19" s="12"/>
      <c r="D19" s="152" t="s">
        <v>361</v>
      </c>
      <c r="E19" s="47" t="s">
        <v>12</v>
      </c>
      <c r="F19" s="21"/>
      <c r="G19" s="22">
        <v>2390</v>
      </c>
      <c r="H19" s="15">
        <v>1600</v>
      </c>
      <c r="I19" s="15">
        <v>1310</v>
      </c>
      <c r="J19" s="166" t="s">
        <v>11</v>
      </c>
      <c r="K19" s="137">
        <v>4</v>
      </c>
      <c r="L19" s="48"/>
      <c r="M19" s="3">
        <f t="shared" si="0"/>
        <v>0</v>
      </c>
      <c r="N19" s="3">
        <f t="shared" si="1"/>
        <v>0</v>
      </c>
      <c r="O19" s="17">
        <f t="shared" si="2"/>
        <v>0.49375000000000002</v>
      </c>
      <c r="P19" s="17">
        <f t="shared" si="3"/>
        <v>0.82442748091603058</v>
      </c>
      <c r="Q19" s="18">
        <f t="shared" si="4"/>
        <v>0.33054393305439328</v>
      </c>
      <c r="R19" s="18">
        <f t="shared" si="5"/>
        <v>0.45188284518828453</v>
      </c>
    </row>
    <row r="20" spans="1:18" s="19" customFormat="1" ht="87.95" customHeight="1" x14ac:dyDescent="0.2">
      <c r="A20" s="115">
        <v>3207</v>
      </c>
      <c r="B20" s="226" t="s">
        <v>611</v>
      </c>
      <c r="C20" s="25" t="s">
        <v>286</v>
      </c>
      <c r="D20" s="152" t="s">
        <v>587</v>
      </c>
      <c r="E20" s="47" t="s">
        <v>12</v>
      </c>
      <c r="F20" s="21"/>
      <c r="G20" s="22">
        <v>2390</v>
      </c>
      <c r="H20" s="15">
        <v>1600</v>
      </c>
      <c r="I20" s="15">
        <v>1310</v>
      </c>
      <c r="J20" s="166" t="s">
        <v>11</v>
      </c>
      <c r="K20" s="137">
        <v>4</v>
      </c>
      <c r="L20" s="48"/>
      <c r="M20" s="223">
        <f t="shared" ref="M20" si="36">L20*H20</f>
        <v>0</v>
      </c>
      <c r="N20" s="223">
        <f t="shared" ref="N20" si="37">L20*I20</f>
        <v>0</v>
      </c>
      <c r="O20" s="17">
        <f t="shared" ref="O20" si="38">(G20-H20)/H20</f>
        <v>0.49375000000000002</v>
      </c>
      <c r="P20" s="17">
        <f t="shared" ref="P20" si="39">(G20-I20)/I20</f>
        <v>0.82442748091603058</v>
      </c>
      <c r="Q20" s="18">
        <f t="shared" ref="Q20" si="40">(G20-H20)/G20</f>
        <v>0.33054393305439328</v>
      </c>
      <c r="R20" s="18">
        <f t="shared" ref="R20" si="41">(G20-I20)/G20</f>
        <v>0.45188284518828453</v>
      </c>
    </row>
    <row r="21" spans="1:18" s="19" customFormat="1" ht="87.95" customHeight="1" x14ac:dyDescent="0.2">
      <c r="A21" s="115">
        <v>3225</v>
      </c>
      <c r="B21" s="226" t="s">
        <v>362</v>
      </c>
      <c r="C21" s="12"/>
      <c r="D21" s="152" t="s">
        <v>363</v>
      </c>
      <c r="E21" s="47" t="s">
        <v>3</v>
      </c>
      <c r="F21" s="21"/>
      <c r="G21" s="22">
        <v>2390</v>
      </c>
      <c r="H21" s="15">
        <v>1600</v>
      </c>
      <c r="I21" s="15">
        <v>1310</v>
      </c>
      <c r="J21" s="166" t="s">
        <v>11</v>
      </c>
      <c r="K21" s="137">
        <v>4</v>
      </c>
      <c r="L21" s="49"/>
      <c r="M21" s="3">
        <f t="shared" si="0"/>
        <v>0</v>
      </c>
      <c r="N21" s="3">
        <f t="shared" si="1"/>
        <v>0</v>
      </c>
      <c r="O21" s="17">
        <f t="shared" si="2"/>
        <v>0.49375000000000002</v>
      </c>
      <c r="P21" s="17">
        <f t="shared" si="3"/>
        <v>0.82442748091603058</v>
      </c>
      <c r="Q21" s="18">
        <f t="shared" si="4"/>
        <v>0.33054393305439328</v>
      </c>
      <c r="R21" s="18">
        <f t="shared" si="5"/>
        <v>0.45188284518828453</v>
      </c>
    </row>
    <row r="22" spans="1:18" s="19" customFormat="1" ht="87.95" customHeight="1" x14ac:dyDescent="0.2">
      <c r="A22" s="115">
        <v>3227</v>
      </c>
      <c r="B22" s="226" t="s">
        <v>605</v>
      </c>
      <c r="C22" s="25" t="s">
        <v>286</v>
      </c>
      <c r="D22" s="152" t="s">
        <v>590</v>
      </c>
      <c r="E22" s="47" t="s">
        <v>3</v>
      </c>
      <c r="F22" s="21"/>
      <c r="G22" s="22">
        <v>2390</v>
      </c>
      <c r="H22" s="15">
        <v>1600</v>
      </c>
      <c r="I22" s="15">
        <v>1310</v>
      </c>
      <c r="J22" s="166" t="s">
        <v>11</v>
      </c>
      <c r="K22" s="137">
        <v>4</v>
      </c>
      <c r="L22" s="49"/>
      <c r="M22" s="223">
        <f t="shared" ref="M22" si="42">L22*H22</f>
        <v>0</v>
      </c>
      <c r="N22" s="223">
        <f t="shared" ref="N22" si="43">L22*I22</f>
        <v>0</v>
      </c>
      <c r="O22" s="17">
        <f t="shared" ref="O22" si="44">(G22-H22)/H22</f>
        <v>0.49375000000000002</v>
      </c>
      <c r="P22" s="17">
        <f t="shared" ref="P22" si="45">(G22-I22)/I22</f>
        <v>0.82442748091603058</v>
      </c>
      <c r="Q22" s="18">
        <f t="shared" ref="Q22" si="46">(G22-H22)/G22</f>
        <v>0.33054393305439328</v>
      </c>
      <c r="R22" s="18">
        <f t="shared" ref="R22" si="47">(G22-I22)/G22</f>
        <v>0.45188284518828453</v>
      </c>
    </row>
    <row r="23" spans="1:18" s="19" customFormat="1" ht="87.95" customHeight="1" x14ac:dyDescent="0.2">
      <c r="A23" s="20" t="s">
        <v>364</v>
      </c>
      <c r="B23" s="11" t="s">
        <v>365</v>
      </c>
      <c r="C23" s="12"/>
      <c r="D23" s="152" t="s">
        <v>366</v>
      </c>
      <c r="E23" s="47" t="s">
        <v>5</v>
      </c>
      <c r="F23" s="21"/>
      <c r="G23" s="22">
        <v>3490</v>
      </c>
      <c r="H23" s="15">
        <v>2340</v>
      </c>
      <c r="I23" s="15">
        <v>1920</v>
      </c>
      <c r="J23" s="166" t="s">
        <v>11</v>
      </c>
      <c r="K23" s="137">
        <v>2</v>
      </c>
      <c r="L23" s="49"/>
      <c r="M23" s="3">
        <f t="shared" si="0"/>
        <v>0</v>
      </c>
      <c r="N23" s="3">
        <f t="shared" si="1"/>
        <v>0</v>
      </c>
      <c r="O23" s="17">
        <f t="shared" si="2"/>
        <v>0.49145299145299143</v>
      </c>
      <c r="P23" s="17">
        <f t="shared" si="3"/>
        <v>0.81770833333333337</v>
      </c>
      <c r="Q23" s="18">
        <f t="shared" si="4"/>
        <v>0.32951289398280803</v>
      </c>
      <c r="R23" s="18">
        <f t="shared" si="5"/>
        <v>0.44985673352435529</v>
      </c>
    </row>
    <row r="24" spans="1:18" s="19" customFormat="1" ht="87.95" customHeight="1" x14ac:dyDescent="0.2">
      <c r="A24" s="20" t="s">
        <v>367</v>
      </c>
      <c r="B24" s="11" t="s">
        <v>368</v>
      </c>
      <c r="C24" s="12"/>
      <c r="D24" s="152" t="s">
        <v>369</v>
      </c>
      <c r="E24" s="47" t="s">
        <v>5</v>
      </c>
      <c r="F24" s="21"/>
      <c r="G24" s="22">
        <v>3490</v>
      </c>
      <c r="H24" s="15">
        <v>2340</v>
      </c>
      <c r="I24" s="15">
        <v>1920</v>
      </c>
      <c r="J24" s="166" t="s">
        <v>11</v>
      </c>
      <c r="K24" s="137">
        <v>2</v>
      </c>
      <c r="L24" s="48"/>
      <c r="M24" s="3">
        <f t="shared" si="0"/>
        <v>0</v>
      </c>
      <c r="N24" s="3">
        <f t="shared" si="1"/>
        <v>0</v>
      </c>
      <c r="O24" s="17">
        <f t="shared" si="2"/>
        <v>0.49145299145299143</v>
      </c>
      <c r="P24" s="17">
        <f t="shared" si="3"/>
        <v>0.81770833333333337</v>
      </c>
      <c r="Q24" s="18">
        <f t="shared" si="4"/>
        <v>0.32951289398280803</v>
      </c>
      <c r="R24" s="18">
        <f t="shared" si="5"/>
        <v>0.44985673352435529</v>
      </c>
    </row>
    <row r="25" spans="1:18" s="19" customFormat="1" ht="87.95" customHeight="1" x14ac:dyDescent="0.2">
      <c r="A25" s="20" t="s">
        <v>370</v>
      </c>
      <c r="B25" s="11" t="s">
        <v>371</v>
      </c>
      <c r="C25" s="12"/>
      <c r="D25" s="152" t="s">
        <v>372</v>
      </c>
      <c r="E25" s="47" t="s">
        <v>4</v>
      </c>
      <c r="F25" s="21"/>
      <c r="G25" s="22">
        <v>3490</v>
      </c>
      <c r="H25" s="15">
        <v>2340</v>
      </c>
      <c r="I25" s="15">
        <v>1920</v>
      </c>
      <c r="J25" s="166" t="s">
        <v>11</v>
      </c>
      <c r="K25" s="137">
        <v>2</v>
      </c>
      <c r="L25" s="49"/>
      <c r="M25" s="3">
        <f t="shared" si="0"/>
        <v>0</v>
      </c>
      <c r="N25" s="3">
        <f t="shared" si="1"/>
        <v>0</v>
      </c>
      <c r="O25" s="17">
        <f t="shared" si="2"/>
        <v>0.49145299145299143</v>
      </c>
      <c r="P25" s="17">
        <f t="shared" si="3"/>
        <v>0.81770833333333337</v>
      </c>
      <c r="Q25" s="18">
        <f t="shared" si="4"/>
        <v>0.32951289398280803</v>
      </c>
      <c r="R25" s="18">
        <f t="shared" si="5"/>
        <v>0.44985673352435529</v>
      </c>
    </row>
    <row r="26" spans="1:18" s="19" customFormat="1" ht="87.95" customHeight="1" x14ac:dyDescent="0.2">
      <c r="A26" s="20" t="s">
        <v>373</v>
      </c>
      <c r="B26" s="11" t="s">
        <v>374</v>
      </c>
      <c r="C26" s="12"/>
      <c r="D26" s="152" t="s">
        <v>375</v>
      </c>
      <c r="E26" s="47" t="s">
        <v>4</v>
      </c>
      <c r="F26" s="21"/>
      <c r="G26" s="22">
        <v>3490</v>
      </c>
      <c r="H26" s="15">
        <v>2340</v>
      </c>
      <c r="I26" s="15">
        <v>1920</v>
      </c>
      <c r="J26" s="166" t="s">
        <v>11</v>
      </c>
      <c r="K26" s="137">
        <v>2</v>
      </c>
      <c r="L26" s="49"/>
      <c r="M26" s="3">
        <f t="shared" si="0"/>
        <v>0</v>
      </c>
      <c r="N26" s="3">
        <f t="shared" si="1"/>
        <v>0</v>
      </c>
      <c r="O26" s="17">
        <f t="shared" si="2"/>
        <v>0.49145299145299143</v>
      </c>
      <c r="P26" s="17">
        <f t="shared" si="3"/>
        <v>0.81770833333333337</v>
      </c>
      <c r="Q26" s="18">
        <f t="shared" si="4"/>
        <v>0.32951289398280803</v>
      </c>
      <c r="R26" s="18">
        <f t="shared" si="5"/>
        <v>0.44985673352435529</v>
      </c>
    </row>
    <row r="27" spans="1:18" s="19" customFormat="1" ht="87.95" customHeight="1" x14ac:dyDescent="0.2">
      <c r="A27" s="20" t="s">
        <v>376</v>
      </c>
      <c r="B27" s="11" t="s">
        <v>377</v>
      </c>
      <c r="C27" s="12"/>
      <c r="D27" s="152" t="s">
        <v>378</v>
      </c>
      <c r="E27" s="47" t="s">
        <v>5</v>
      </c>
      <c r="F27" s="21"/>
      <c r="G27" s="22">
        <v>1890</v>
      </c>
      <c r="H27" s="15">
        <v>1260</v>
      </c>
      <c r="I27" s="15">
        <v>1040</v>
      </c>
      <c r="J27" s="166" t="s">
        <v>11</v>
      </c>
      <c r="K27" s="137">
        <v>4</v>
      </c>
      <c r="L27" s="48"/>
      <c r="M27" s="3">
        <f t="shared" si="0"/>
        <v>0</v>
      </c>
      <c r="N27" s="3">
        <f t="shared" si="1"/>
        <v>0</v>
      </c>
      <c r="O27" s="17">
        <f t="shared" si="2"/>
        <v>0.5</v>
      </c>
      <c r="P27" s="17">
        <f t="shared" si="3"/>
        <v>0.81730769230769229</v>
      </c>
      <c r="Q27" s="18">
        <f t="shared" si="4"/>
        <v>0.33333333333333331</v>
      </c>
      <c r="R27" s="18">
        <f t="shared" si="5"/>
        <v>0.44973544973544971</v>
      </c>
    </row>
    <row r="28" spans="1:18" s="19" customFormat="1" ht="87.95" customHeight="1" x14ac:dyDescent="0.2">
      <c r="A28" s="20" t="s">
        <v>379</v>
      </c>
      <c r="B28" s="11" t="s">
        <v>380</v>
      </c>
      <c r="C28" s="12"/>
      <c r="D28" s="152" t="s">
        <v>381</v>
      </c>
      <c r="E28" s="47" t="s">
        <v>4</v>
      </c>
      <c r="F28" s="21"/>
      <c r="G28" s="22">
        <v>1890</v>
      </c>
      <c r="H28" s="15">
        <v>1260</v>
      </c>
      <c r="I28" s="15">
        <v>1040</v>
      </c>
      <c r="J28" s="166" t="s">
        <v>11</v>
      </c>
      <c r="K28" s="137">
        <v>4</v>
      </c>
      <c r="L28" s="49"/>
      <c r="M28" s="3">
        <f t="shared" si="0"/>
        <v>0</v>
      </c>
      <c r="N28" s="3">
        <f t="shared" si="1"/>
        <v>0</v>
      </c>
      <c r="O28" s="17">
        <f t="shared" si="2"/>
        <v>0.5</v>
      </c>
      <c r="P28" s="17">
        <f t="shared" si="3"/>
        <v>0.81730769230769229</v>
      </c>
      <c r="Q28" s="18">
        <f t="shared" si="4"/>
        <v>0.33333333333333331</v>
      </c>
      <c r="R28" s="18">
        <f t="shared" si="5"/>
        <v>0.44973544973544971</v>
      </c>
    </row>
    <row r="29" spans="1:18" s="19" customFormat="1" ht="87.95" customHeight="1" x14ac:dyDescent="0.2">
      <c r="A29" s="20" t="s">
        <v>382</v>
      </c>
      <c r="B29" s="11" t="s">
        <v>383</v>
      </c>
      <c r="C29" s="12" t="s">
        <v>235</v>
      </c>
      <c r="D29" s="152" t="s">
        <v>384</v>
      </c>
      <c r="E29" s="47" t="s">
        <v>358</v>
      </c>
      <c r="F29" s="21"/>
      <c r="G29" s="22">
        <v>1890</v>
      </c>
      <c r="H29" s="15">
        <v>1260</v>
      </c>
      <c r="I29" s="15">
        <v>1040</v>
      </c>
      <c r="J29" s="166" t="s">
        <v>11</v>
      </c>
      <c r="K29" s="137">
        <v>4</v>
      </c>
      <c r="L29" s="48"/>
      <c r="M29" s="3">
        <f t="shared" si="0"/>
        <v>0</v>
      </c>
      <c r="N29" s="3">
        <f t="shared" si="1"/>
        <v>0</v>
      </c>
      <c r="O29" s="17">
        <f t="shared" si="2"/>
        <v>0.5</v>
      </c>
      <c r="P29" s="17">
        <f t="shared" si="3"/>
        <v>0.81730769230769229</v>
      </c>
      <c r="Q29" s="18">
        <f t="shared" si="4"/>
        <v>0.33333333333333331</v>
      </c>
      <c r="R29" s="18">
        <f t="shared" si="5"/>
        <v>0.44973544973544971</v>
      </c>
    </row>
    <row r="30" spans="1:18" s="19" customFormat="1" ht="87.95" customHeight="1" x14ac:dyDescent="0.2">
      <c r="A30" s="20" t="s">
        <v>385</v>
      </c>
      <c r="B30" s="11" t="s">
        <v>386</v>
      </c>
      <c r="C30" s="12" t="s">
        <v>235</v>
      </c>
      <c r="D30" s="152" t="s">
        <v>613</v>
      </c>
      <c r="E30" s="47" t="s">
        <v>52</v>
      </c>
      <c r="F30" s="21"/>
      <c r="G30" s="22">
        <v>1890</v>
      </c>
      <c r="H30" s="15">
        <v>1260</v>
      </c>
      <c r="I30" s="15">
        <v>1040</v>
      </c>
      <c r="J30" s="166" t="s">
        <v>11</v>
      </c>
      <c r="K30" s="137">
        <v>4</v>
      </c>
      <c r="L30" s="49"/>
      <c r="M30" s="3">
        <f t="shared" si="0"/>
        <v>0</v>
      </c>
      <c r="N30" s="3">
        <f t="shared" si="1"/>
        <v>0</v>
      </c>
      <c r="O30" s="17">
        <f t="shared" si="2"/>
        <v>0.5</v>
      </c>
      <c r="P30" s="17">
        <f t="shared" si="3"/>
        <v>0.81730769230769229</v>
      </c>
      <c r="Q30" s="18">
        <f t="shared" si="4"/>
        <v>0.33333333333333331</v>
      </c>
      <c r="R30" s="18">
        <f t="shared" si="5"/>
        <v>0.44973544973544971</v>
      </c>
    </row>
    <row r="31" spans="1:18" s="19" customFormat="1" ht="87.95" customHeight="1" x14ac:dyDescent="0.2">
      <c r="A31" s="20">
        <v>62138</v>
      </c>
      <c r="B31" s="11" t="s">
        <v>387</v>
      </c>
      <c r="C31" s="12"/>
      <c r="D31" s="152" t="s">
        <v>612</v>
      </c>
      <c r="E31" s="47" t="s">
        <v>5</v>
      </c>
      <c r="F31" s="21"/>
      <c r="G31" s="22">
        <v>1890</v>
      </c>
      <c r="H31" s="15">
        <v>1260</v>
      </c>
      <c r="I31" s="15">
        <v>1040</v>
      </c>
      <c r="J31" s="166" t="s">
        <v>11</v>
      </c>
      <c r="K31" s="137">
        <v>4</v>
      </c>
      <c r="L31" s="48"/>
      <c r="M31" s="3">
        <f t="shared" si="0"/>
        <v>0</v>
      </c>
      <c r="N31" s="3">
        <f t="shared" si="1"/>
        <v>0</v>
      </c>
      <c r="O31" s="17">
        <f t="shared" si="2"/>
        <v>0.5</v>
      </c>
      <c r="P31" s="17">
        <f t="shared" si="3"/>
        <v>0.81730769230769229</v>
      </c>
      <c r="Q31" s="18">
        <f t="shared" si="4"/>
        <v>0.33333333333333331</v>
      </c>
      <c r="R31" s="18">
        <f t="shared" si="5"/>
        <v>0.44973544973544971</v>
      </c>
    </row>
    <row r="33" spans="1:12" x14ac:dyDescent="0.35">
      <c r="A33" s="29"/>
      <c r="B33" s="29"/>
      <c r="C33" s="30"/>
      <c r="D33" s="31"/>
      <c r="E33" s="31"/>
      <c r="F33" s="29"/>
      <c r="G33" s="29"/>
      <c r="H33" s="29"/>
      <c r="I33" s="31"/>
      <c r="J33" s="32"/>
      <c r="K33" s="32"/>
      <c r="L33" s="29"/>
    </row>
    <row r="34" spans="1:12" ht="25.5" customHeight="1" x14ac:dyDescent="0.2">
      <c r="A34" s="294" t="s">
        <v>506</v>
      </c>
      <c r="B34" s="294"/>
      <c r="C34" s="294"/>
      <c r="D34" s="294"/>
      <c r="E34" s="294"/>
      <c r="F34" s="294"/>
      <c r="G34" s="292" t="s">
        <v>481</v>
      </c>
      <c r="H34" s="292"/>
      <c r="I34" s="292"/>
      <c r="J34" s="292"/>
      <c r="K34" s="292"/>
      <c r="L34" s="292"/>
    </row>
    <row r="35" spans="1:12" x14ac:dyDescent="0.35">
      <c r="A35" s="29"/>
      <c r="B35" s="29"/>
      <c r="C35" s="30"/>
      <c r="D35" s="31"/>
      <c r="E35" s="31"/>
      <c r="F35" s="29"/>
      <c r="G35" s="120"/>
      <c r="H35" s="120"/>
      <c r="I35" s="120"/>
      <c r="J35" s="120"/>
      <c r="K35" s="120"/>
      <c r="L35" s="29"/>
    </row>
    <row r="36" spans="1:12" ht="22.5" x14ac:dyDescent="0.3">
      <c r="A36" s="376" t="s">
        <v>301</v>
      </c>
      <c r="B36" s="376"/>
      <c r="C36" s="376"/>
      <c r="D36" s="376"/>
      <c r="E36" s="376"/>
      <c r="F36" s="376"/>
      <c r="G36" s="399" t="s">
        <v>683</v>
      </c>
      <c r="H36" s="399"/>
      <c r="I36" s="399"/>
      <c r="J36" s="399"/>
      <c r="K36" s="399"/>
      <c r="L36" s="399"/>
    </row>
    <row r="37" spans="1:12" ht="22.5" x14ac:dyDescent="0.3">
      <c r="A37" s="376" t="s">
        <v>302</v>
      </c>
      <c r="B37" s="376"/>
      <c r="C37" s="376"/>
      <c r="D37" s="376"/>
      <c r="E37" s="376"/>
      <c r="F37" s="376"/>
      <c r="G37" s="399" t="s">
        <v>684</v>
      </c>
      <c r="H37" s="399"/>
      <c r="I37" s="399"/>
      <c r="J37" s="399"/>
      <c r="K37" s="399"/>
      <c r="L37" s="399"/>
    </row>
    <row r="38" spans="1:12" ht="22.5" x14ac:dyDescent="0.3">
      <c r="A38" s="376" t="s">
        <v>304</v>
      </c>
      <c r="B38" s="376"/>
      <c r="C38" s="376"/>
      <c r="D38" s="376"/>
      <c r="E38" s="376"/>
      <c r="F38" s="376"/>
      <c r="G38" s="399" t="s">
        <v>57</v>
      </c>
      <c r="H38" s="399"/>
      <c r="I38" s="399"/>
      <c r="J38" s="399"/>
      <c r="K38" s="399"/>
      <c r="L38" s="399"/>
    </row>
    <row r="39" spans="1:12" x14ac:dyDescent="0.35">
      <c r="A39" s="29"/>
      <c r="B39" s="29"/>
      <c r="C39" s="30"/>
      <c r="D39" s="31"/>
      <c r="E39" s="31"/>
      <c r="F39" s="29"/>
      <c r="G39" s="29"/>
      <c r="H39" s="29"/>
      <c r="I39" s="31"/>
      <c r="J39" s="32"/>
      <c r="K39" s="32"/>
      <c r="L39" s="29"/>
    </row>
    <row r="40" spans="1:12" x14ac:dyDescent="0.35">
      <c r="A40" s="372" t="s">
        <v>305</v>
      </c>
      <c r="B40" s="372"/>
      <c r="C40" s="372"/>
      <c r="D40" s="372"/>
      <c r="E40" s="372"/>
      <c r="F40" s="372"/>
      <c r="G40" s="372"/>
      <c r="H40" s="372"/>
      <c r="I40" s="31"/>
      <c r="J40" s="32"/>
      <c r="K40" s="32"/>
      <c r="L40" s="29"/>
    </row>
    <row r="41" spans="1:12" x14ac:dyDescent="0.35">
      <c r="A41" s="372" t="s">
        <v>306</v>
      </c>
      <c r="B41" s="372"/>
      <c r="C41" s="372"/>
      <c r="D41" s="372"/>
      <c r="E41" s="372"/>
      <c r="F41" s="372"/>
      <c r="G41" s="372"/>
      <c r="H41" s="372"/>
      <c r="I41" s="31"/>
      <c r="J41" s="32"/>
      <c r="K41" s="32"/>
      <c r="L41" s="29"/>
    </row>
    <row r="42" spans="1:12" x14ac:dyDescent="0.35">
      <c r="A42" s="372" t="s">
        <v>538</v>
      </c>
      <c r="B42" s="372"/>
      <c r="C42" s="372"/>
      <c r="D42" s="372"/>
      <c r="E42" s="372"/>
      <c r="F42" s="372"/>
      <c r="G42" s="372"/>
      <c r="H42" s="372"/>
      <c r="I42" s="31"/>
      <c r="J42" s="32"/>
      <c r="K42" s="32"/>
      <c r="L42" s="29"/>
    </row>
    <row r="43" spans="1:12" x14ac:dyDescent="0.35">
      <c r="A43" s="372" t="s">
        <v>307</v>
      </c>
      <c r="B43" s="372"/>
      <c r="C43" s="372"/>
      <c r="D43" s="372"/>
      <c r="E43" s="372"/>
      <c r="F43" s="372"/>
      <c r="G43" s="372"/>
      <c r="H43" s="372"/>
      <c r="I43" s="372"/>
      <c r="J43" s="32"/>
      <c r="K43" s="32"/>
      <c r="L43" s="29"/>
    </row>
    <row r="44" spans="1:12" x14ac:dyDescent="0.35">
      <c r="A44" s="372" t="s">
        <v>308</v>
      </c>
      <c r="B44" s="372"/>
      <c r="C44" s="372"/>
      <c r="D44" s="372"/>
      <c r="E44" s="372"/>
      <c r="F44" s="372"/>
      <c r="G44" s="372"/>
      <c r="H44" s="372"/>
      <c r="I44" s="31"/>
      <c r="J44" s="32"/>
      <c r="K44" s="32"/>
      <c r="L44" s="29"/>
    </row>
    <row r="45" spans="1:12" x14ac:dyDescent="0.35">
      <c r="A45" s="372" t="s">
        <v>309</v>
      </c>
      <c r="B45" s="372"/>
      <c r="C45" s="372"/>
      <c r="D45" s="372"/>
      <c r="E45" s="372"/>
      <c r="F45" s="372"/>
      <c r="G45" s="372"/>
      <c r="H45" s="372"/>
      <c r="I45" s="372"/>
      <c r="J45" s="32"/>
      <c r="K45" s="32"/>
      <c r="L45" s="29"/>
    </row>
    <row r="46" spans="1:12" x14ac:dyDescent="0.35">
      <c r="A46" s="29"/>
      <c r="B46" s="29"/>
      <c r="C46" s="30"/>
      <c r="D46" s="31"/>
      <c r="E46" s="31"/>
      <c r="F46" s="29"/>
      <c r="G46" s="29"/>
      <c r="H46" s="29"/>
      <c r="I46" s="31"/>
      <c r="J46" s="32"/>
      <c r="K46" s="32"/>
      <c r="L46" s="29"/>
    </row>
    <row r="47" spans="1:12" ht="23.25" customHeight="1" x14ac:dyDescent="0.35"/>
    <row r="48" spans="1:12" x14ac:dyDescent="0.35">
      <c r="A48" s="38" t="s">
        <v>310</v>
      </c>
      <c r="B48" s="38"/>
      <c r="C48" s="30"/>
      <c r="D48" s="39"/>
      <c r="E48" s="39"/>
      <c r="F48" s="38"/>
      <c r="G48" s="38"/>
      <c r="H48" s="38"/>
      <c r="I48" s="39"/>
      <c r="J48" s="40"/>
      <c r="K48" s="40"/>
      <c r="L48" s="38"/>
    </row>
    <row r="49" spans="1:12" x14ac:dyDescent="0.35">
      <c r="A49" s="38" t="s">
        <v>192</v>
      </c>
      <c r="B49" s="38"/>
      <c r="C49" s="30"/>
      <c r="D49" s="39"/>
      <c r="E49" s="39"/>
      <c r="F49" s="38"/>
      <c r="G49" s="38"/>
      <c r="H49" s="38"/>
      <c r="I49" s="39"/>
      <c r="J49" s="40"/>
      <c r="K49" s="40"/>
      <c r="L49" s="38"/>
    </row>
    <row r="50" spans="1:12" x14ac:dyDescent="0.35">
      <c r="A50" s="38" t="s">
        <v>543</v>
      </c>
      <c r="B50" s="38"/>
      <c r="C50" s="30"/>
      <c r="D50" s="39"/>
      <c r="E50" s="39"/>
      <c r="F50" s="38"/>
      <c r="G50" s="38"/>
      <c r="H50" s="38"/>
      <c r="I50" s="39"/>
      <c r="J50" s="40"/>
      <c r="K50" s="40"/>
      <c r="L50" s="38"/>
    </row>
    <row r="51" spans="1:12" x14ac:dyDescent="0.35">
      <c r="A51" s="41"/>
      <c r="B51" s="41"/>
      <c r="D51" s="42"/>
      <c r="E51" s="42"/>
      <c r="F51" s="41"/>
      <c r="G51" s="41"/>
      <c r="H51" s="41"/>
      <c r="I51" s="42"/>
      <c r="J51" s="43"/>
      <c r="K51" s="43"/>
      <c r="L51" s="41"/>
    </row>
    <row r="52" spans="1:12" ht="22.5" x14ac:dyDescent="0.3">
      <c r="A52" s="339" t="s">
        <v>490</v>
      </c>
      <c r="B52" s="370"/>
      <c r="C52" s="370"/>
      <c r="D52" s="370"/>
      <c r="E52" s="370"/>
      <c r="F52" s="126"/>
      <c r="G52" s="126"/>
      <c r="H52" s="127"/>
      <c r="I52" s="127"/>
      <c r="J52" s="128"/>
      <c r="K52" s="128"/>
      <c r="L52" s="126"/>
    </row>
    <row r="53" spans="1:12" ht="22.5" x14ac:dyDescent="0.3">
      <c r="A53" s="336" t="str">
        <f>МЕНЮ!F8</f>
        <v>НИКОЛАЙ ТЕЛКОВ</v>
      </c>
      <c r="B53" s="371"/>
      <c r="C53" s="371"/>
      <c r="D53" s="371"/>
      <c r="E53" s="371"/>
      <c r="F53" s="126"/>
      <c r="G53" s="126"/>
      <c r="H53" s="127"/>
      <c r="I53" s="127"/>
      <c r="J53" s="128"/>
      <c r="K53" s="128"/>
      <c r="L53" s="126"/>
    </row>
    <row r="54" spans="1:12" ht="22.5" x14ac:dyDescent="0.3">
      <c r="A54" s="131" t="s">
        <v>491</v>
      </c>
      <c r="B54" s="336" t="str">
        <f>МЕНЮ!F9</f>
        <v>8(495)518-36-99</v>
      </c>
      <c r="C54" s="371"/>
      <c r="D54" s="371"/>
      <c r="E54" s="371"/>
      <c r="F54" s="126"/>
      <c r="G54" s="126"/>
      <c r="H54" s="127"/>
      <c r="I54" s="127"/>
      <c r="J54" s="128"/>
      <c r="K54" s="128"/>
      <c r="L54" s="126"/>
    </row>
    <row r="55" spans="1:12" ht="22.5" x14ac:dyDescent="0.3">
      <c r="A55" s="131" t="s">
        <v>492</v>
      </c>
      <c r="B55" s="337" t="str">
        <f>МЕНЮ!F10</f>
        <v>ik@razor-russia.ru</v>
      </c>
      <c r="C55" s="337"/>
      <c r="D55" s="337"/>
      <c r="E55" s="337"/>
      <c r="F55" s="126"/>
      <c r="G55" s="126"/>
      <c r="H55" s="127"/>
      <c r="I55" s="127"/>
      <c r="J55" s="128"/>
      <c r="K55" s="128"/>
      <c r="L55" s="126"/>
    </row>
  </sheetData>
  <mergeCells count="28">
    <mergeCell ref="A36:F36"/>
    <mergeCell ref="G36:L36"/>
    <mergeCell ref="A37:F37"/>
    <mergeCell ref="G37:L37"/>
    <mergeCell ref="A38:F38"/>
    <mergeCell ref="A2:D3"/>
    <mergeCell ref="H2:H3"/>
    <mergeCell ref="E3:G3"/>
    <mergeCell ref="I2:J2"/>
    <mergeCell ref="K2:L2"/>
    <mergeCell ref="K3:L3"/>
    <mergeCell ref="I3:J3"/>
    <mergeCell ref="M2:M3"/>
    <mergeCell ref="O2:R3"/>
    <mergeCell ref="B55:E55"/>
    <mergeCell ref="A45:I45"/>
    <mergeCell ref="G38:L38"/>
    <mergeCell ref="A40:H40"/>
    <mergeCell ref="A52:E52"/>
    <mergeCell ref="A53:E53"/>
    <mergeCell ref="B54:E54"/>
    <mergeCell ref="A44:H44"/>
    <mergeCell ref="A41:H41"/>
    <mergeCell ref="A42:H42"/>
    <mergeCell ref="A43:I43"/>
    <mergeCell ref="E2:G2"/>
    <mergeCell ref="G34:L34"/>
    <mergeCell ref="A34:F34"/>
  </mergeCells>
  <hyperlinks>
    <hyperlink ref="G36" r:id="rId1" xr:uid="{00000000-0004-0000-0400-000000000000}"/>
    <hyperlink ref="G37" r:id="rId2" xr:uid="{00000000-0004-0000-0400-000001000000}"/>
    <hyperlink ref="G38" r:id="rId3" xr:uid="{00000000-0004-0000-0400-000002000000}"/>
    <hyperlink ref="D5" r:id="rId4" xr:uid="{00000000-0004-0000-0400-000003000000}"/>
    <hyperlink ref="D6" r:id="rId5" xr:uid="{00000000-0004-0000-0400-000004000000}"/>
    <hyperlink ref="D7" r:id="rId6" xr:uid="{00000000-0004-0000-0400-000005000000}"/>
    <hyperlink ref="D8" r:id="rId7" xr:uid="{00000000-0004-0000-0400-000006000000}"/>
    <hyperlink ref="D11" r:id="rId8" xr:uid="{00000000-0004-0000-0400-000007000000}"/>
    <hyperlink ref="D17" r:id="rId9" xr:uid="{00000000-0004-0000-0400-000008000000}"/>
    <hyperlink ref="D19" r:id="rId10" xr:uid="{00000000-0004-0000-0400-000009000000}"/>
    <hyperlink ref="D21" r:id="rId11" xr:uid="{00000000-0004-0000-0400-00000A000000}"/>
    <hyperlink ref="D23" r:id="rId12" xr:uid="{00000000-0004-0000-0400-00000B000000}"/>
    <hyperlink ref="D24" r:id="rId13" xr:uid="{00000000-0004-0000-0400-00000C000000}"/>
    <hyperlink ref="D25" r:id="rId14" xr:uid="{00000000-0004-0000-0400-00000D000000}"/>
    <hyperlink ref="D26" r:id="rId15" xr:uid="{00000000-0004-0000-0400-00000E000000}"/>
    <hyperlink ref="D27" r:id="rId16" display="http://wipeout-russia.ru/wipeout-komplekt-zaschity" xr:uid="{00000000-0004-0000-0400-00000F000000}"/>
    <hyperlink ref="D28" r:id="rId17" display="http://wipeout-russia.ru/wipeout-komplekt-zaschity" xr:uid="{00000000-0004-0000-0400-000010000000}"/>
    <hyperlink ref="D29" r:id="rId18" display="http://wipeout-russia.ru/wipeout-komplekt-zaschity" xr:uid="{00000000-0004-0000-0400-000011000000}"/>
    <hyperlink ref="D30" r:id="rId19" display="http://wipeout-russia.ru/wipeout-komplekt-zaschity" xr:uid="{00000000-0004-0000-0400-000012000000}"/>
    <hyperlink ref="D31" r:id="rId20" display="http://wipeout-russia.ru/eightball-komplekt-zaschity" xr:uid="{00000000-0004-0000-0400-000013000000}"/>
    <hyperlink ref="A1" location="МЕНЮ!R1C1" tooltip="Возврат на главную страницу. Итоговая сумма заказа..." display="МЕНЮ" xr:uid="{00000000-0004-0000-0400-000014000000}"/>
    <hyperlink ref="G34" r:id="rId21" xr:uid="{00000000-0004-0000-0400-000015000000}"/>
    <hyperlink ref="B55" r:id="rId22" display="ik@razor-russia.ru" xr:uid="{00000000-0004-0000-0400-000016000000}"/>
    <hyperlink ref="D9" r:id="rId23" xr:uid="{00000000-0004-0000-0400-000017000000}"/>
    <hyperlink ref="D10" r:id="rId24" display="Шлем с фломастерами Wipeout Teal Blue (M 5+)" xr:uid="{00000000-0004-0000-0400-000018000000}"/>
    <hyperlink ref="D12" r:id="rId25" display="Шлем с фломастерами Wipeout Neon Zest (M 5+)" xr:uid="{00000000-0004-0000-0400-000019000000}"/>
    <hyperlink ref="D18" r:id="rId26" display="Шлем Eight Ball Black (8+)" xr:uid="{00000000-0004-0000-0400-00001A000000}"/>
    <hyperlink ref="D20" r:id="rId27" display="Шлем Eight Ball Gun Matte (8+)" xr:uid="{00000000-0004-0000-0400-00001B000000}"/>
    <hyperlink ref="D22" r:id="rId28" display="Шлем Eight Ball Blue (8+)" xr:uid="{00000000-0004-0000-0400-00001C000000}"/>
    <hyperlink ref="D13" r:id="rId29" display="Шлем с фломастерами Wipeout Neon Zest (M 5+)" xr:uid="{00000000-0004-0000-0400-00001D000000}"/>
    <hyperlink ref="D14" r:id="rId30" display="Шлем с фломастерами Wipeout Neon Zest (M 5+)" xr:uid="{00000000-0004-0000-0400-00001E000000}"/>
    <hyperlink ref="D15" r:id="rId31" display="Шлем с фломастерами Wipeout Neon Zest (M 5+)" xr:uid="{00000000-0004-0000-0400-00001F000000}"/>
    <hyperlink ref="D16" r:id="rId32" display="Шлем с фломастерами Wipeout Neon Zest (M 5+)" xr:uid="{00000000-0004-0000-0400-000020000000}"/>
  </hyperlinks>
  <pageMargins left="0.19685039370078741" right="0.19685039370078741" top="0.55118110236220474" bottom="0.15748031496062992" header="0.31496062992125984" footer="0.31496062992125984"/>
  <pageSetup paperSize="9" scale="56" fitToHeight="3" orientation="portrait" r:id="rId33"/>
  <ignoredErrors>
    <ignoredError sqref="B21:B22 B5:B8 B9 B13:B16 B11 B19 B23:B31" numberStoredAsText="1"/>
  </ignoredErrors>
  <drawing r:id="rId3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  <pageSetUpPr fitToPage="1"/>
  </sheetPr>
  <dimension ref="A1:U37"/>
  <sheetViews>
    <sheetView zoomScale="70" zoomScaleNormal="70" workbookViewId="0">
      <pane ySplit="4" topLeftCell="A5" activePane="bottomLeft" state="frozen"/>
      <selection pane="bottomLeft" activeCell="H2" sqref="H2:H3"/>
    </sheetView>
  </sheetViews>
  <sheetFormatPr defaultColWidth="8.875" defaultRowHeight="25.5" x14ac:dyDescent="0.35"/>
  <cols>
    <col min="1" max="1" width="12.625" style="2" customWidth="1"/>
    <col min="2" max="2" width="10" style="2" customWidth="1"/>
    <col min="3" max="3" width="4.125" style="35" customWidth="1"/>
    <col min="4" max="4" width="31.875" style="36" customWidth="1"/>
    <col min="5" max="5" width="17.625" style="2" customWidth="1"/>
    <col min="6" max="6" width="9.875" style="2" customWidth="1"/>
    <col min="7" max="7" width="17.875" style="2" customWidth="1"/>
    <col min="8" max="8" width="17.875" style="36" customWidth="1"/>
    <col min="9" max="9" width="18.625" style="36" customWidth="1"/>
    <col min="10" max="10" width="14" style="37" customWidth="1"/>
    <col min="11" max="11" width="11" style="37" customWidth="1"/>
    <col min="12" max="12" width="16.5" style="2" customWidth="1"/>
    <col min="13" max="21" width="12.875" style="2" hidden="1" customWidth="1"/>
    <col min="22" max="16384" width="8.875" style="2"/>
  </cols>
  <sheetData>
    <row r="1" spans="1:21" s="1" customFormat="1" ht="55.5" customHeight="1" thickBot="1" x14ac:dyDescent="0.35">
      <c r="A1" s="97" t="s">
        <v>456</v>
      </c>
      <c r="B1" s="57"/>
      <c r="C1" s="58"/>
      <c r="D1" s="59"/>
      <c r="E1" s="60"/>
      <c r="F1" s="59"/>
      <c r="G1" s="61"/>
      <c r="H1" s="62"/>
      <c r="I1" s="57"/>
      <c r="J1" s="57"/>
      <c r="K1" s="63"/>
      <c r="L1" s="64"/>
      <c r="M1" s="65"/>
      <c r="N1" s="65"/>
      <c r="O1" s="65"/>
      <c r="P1" s="65"/>
      <c r="Q1" s="65"/>
      <c r="R1" s="65"/>
      <c r="S1" s="66"/>
      <c r="T1" s="57"/>
      <c r="U1" s="67"/>
    </row>
    <row r="2" spans="1:21" ht="39.75" customHeight="1" thickBot="1" x14ac:dyDescent="0.25">
      <c r="A2" s="379" t="s">
        <v>388</v>
      </c>
      <c r="B2" s="380"/>
      <c r="C2" s="380"/>
      <c r="D2" s="380"/>
      <c r="E2" s="426" t="str">
        <f>МЕНЮ!F9</f>
        <v>8(495)518-36-99</v>
      </c>
      <c r="F2" s="427"/>
      <c r="G2" s="428"/>
      <c r="H2" s="429" t="str">
        <f>МЕНЮ!F13</f>
        <v>Последнее обновление: 25.03.2020</v>
      </c>
      <c r="I2" s="431" t="str">
        <f>IF(K2=M4,"СУММА ЗАКАЗА:
(по колонке ОПТ 1)",IF(K2=N4,"СУММА ЗАКАЗА:
(по колонке ОПТ 2)","СУММА ЗАКАЗА:'Назад к истокам'!F4:H4
(по колонке ОПТ 3)"))</f>
        <v>СУММА ЗАКАЗА:
(по колонке ОПТ 1)</v>
      </c>
      <c r="J2" s="432"/>
      <c r="K2" s="433">
        <f>IF(N4&lt;100000,M2,N2)</f>
        <v>0</v>
      </c>
      <c r="L2" s="434"/>
      <c r="M2" s="389">
        <f>IF(N4&lt;=30000,M4,N4)</f>
        <v>0</v>
      </c>
      <c r="N2" s="390">
        <f>IF(O4&gt;=100000,O4,N4)</f>
        <v>0</v>
      </c>
      <c r="O2" s="3">
        <f>K3</f>
        <v>0</v>
      </c>
      <c r="P2" s="383" t="s">
        <v>216</v>
      </c>
      <c r="Q2" s="383"/>
      <c r="R2" s="383"/>
      <c r="S2" s="383"/>
      <c r="T2" s="383"/>
      <c r="U2" s="383"/>
    </row>
    <row r="3" spans="1:21" ht="39.75" customHeight="1" thickBot="1" x14ac:dyDescent="0.25">
      <c r="A3" s="381"/>
      <c r="B3" s="382"/>
      <c r="C3" s="382"/>
      <c r="D3" s="382"/>
      <c r="E3" s="439" t="s">
        <v>500</v>
      </c>
      <c r="F3" s="440"/>
      <c r="G3" s="441"/>
      <c r="H3" s="430"/>
      <c r="I3" s="435" t="s">
        <v>666</v>
      </c>
      <c r="J3" s="436"/>
      <c r="K3" s="437">
        <f>SUM(L5:L20)</f>
        <v>0</v>
      </c>
      <c r="L3" s="438"/>
      <c r="M3" s="389"/>
      <c r="N3" s="390"/>
      <c r="O3" s="3"/>
      <c r="P3" s="383"/>
      <c r="Q3" s="383"/>
      <c r="R3" s="383"/>
      <c r="S3" s="383"/>
      <c r="T3" s="383"/>
      <c r="U3" s="383"/>
    </row>
    <row r="4" spans="1:21" s="9" customFormat="1" ht="64.5" customHeight="1" thickBot="1" x14ac:dyDescent="0.25">
      <c r="A4" s="200" t="s">
        <v>106</v>
      </c>
      <c r="B4" s="206" t="s">
        <v>137</v>
      </c>
      <c r="C4" s="207" t="s">
        <v>217</v>
      </c>
      <c r="D4" s="5" t="s">
        <v>339</v>
      </c>
      <c r="E4" s="203" t="s">
        <v>218</v>
      </c>
      <c r="F4" s="5" t="s">
        <v>219</v>
      </c>
      <c r="G4" s="204" t="s">
        <v>676</v>
      </c>
      <c r="H4" s="204" t="s">
        <v>677</v>
      </c>
      <c r="I4" s="204" t="s">
        <v>678</v>
      </c>
      <c r="J4" s="5" t="s">
        <v>220</v>
      </c>
      <c r="K4" s="208" t="s">
        <v>221</v>
      </c>
      <c r="L4" s="124" t="s">
        <v>457</v>
      </c>
      <c r="M4" s="6">
        <f>SUM(M5:M31)</f>
        <v>0</v>
      </c>
      <c r="N4" s="6">
        <f>SUM(N5:N31)</f>
        <v>0</v>
      </c>
      <c r="O4" s="6">
        <f>SUM(O5:O31)</f>
        <v>0</v>
      </c>
      <c r="P4" s="7" t="s">
        <v>222</v>
      </c>
      <c r="Q4" s="7" t="s">
        <v>223</v>
      </c>
      <c r="R4" s="7" t="s">
        <v>224</v>
      </c>
      <c r="S4" s="8" t="s">
        <v>225</v>
      </c>
      <c r="T4" s="8" t="s">
        <v>226</v>
      </c>
      <c r="U4" s="8" t="s">
        <v>227</v>
      </c>
    </row>
    <row r="5" spans="1:21" s="19" customFormat="1" ht="87.95" customHeight="1" x14ac:dyDescent="0.2">
      <c r="A5" s="20" t="s">
        <v>389</v>
      </c>
      <c r="B5" s="11" t="s">
        <v>390</v>
      </c>
      <c r="C5" s="12"/>
      <c r="D5" s="98" t="s">
        <v>391</v>
      </c>
      <c r="E5" s="21"/>
      <c r="F5" s="22">
        <v>520</v>
      </c>
      <c r="G5" s="273">
        <v>390</v>
      </c>
      <c r="H5" s="273">
        <v>390</v>
      </c>
      <c r="I5" s="273">
        <v>390</v>
      </c>
      <c r="J5" s="166" t="s">
        <v>11</v>
      </c>
      <c r="K5" s="137">
        <v>12</v>
      </c>
      <c r="L5" s="76"/>
      <c r="M5" s="3">
        <f>L5*G5</f>
        <v>0</v>
      </c>
      <c r="N5" s="3">
        <f>L5*H5</f>
        <v>0</v>
      </c>
      <c r="O5" s="3">
        <f>L5*I5</f>
        <v>0</v>
      </c>
      <c r="P5" s="17">
        <f>(F5-G5)/G5</f>
        <v>0.33333333333333331</v>
      </c>
      <c r="Q5" s="17">
        <f>(F5-H5)/H5</f>
        <v>0.33333333333333331</v>
      </c>
      <c r="R5" s="17">
        <f>(F5-I5)/I5</f>
        <v>0.33333333333333331</v>
      </c>
      <c r="S5" s="18">
        <f>(F5-G5)/F5</f>
        <v>0.25</v>
      </c>
      <c r="T5" s="18">
        <f>(F5-H5)/F5</f>
        <v>0.25</v>
      </c>
      <c r="U5" s="18">
        <f>(F5-I5)/F5</f>
        <v>0.25</v>
      </c>
    </row>
    <row r="6" spans="1:21" s="19" customFormat="1" ht="87.95" customHeight="1" x14ac:dyDescent="0.2">
      <c r="A6" s="10" t="s">
        <v>392</v>
      </c>
      <c r="B6" s="11" t="s">
        <v>393</v>
      </c>
      <c r="C6" s="12"/>
      <c r="D6" s="98" t="s">
        <v>394</v>
      </c>
      <c r="E6" s="13"/>
      <c r="F6" s="14">
        <v>376</v>
      </c>
      <c r="G6" s="273">
        <v>282</v>
      </c>
      <c r="H6" s="273">
        <v>282</v>
      </c>
      <c r="I6" s="273">
        <v>282</v>
      </c>
      <c r="J6" s="166" t="s">
        <v>11</v>
      </c>
      <c r="K6" s="138">
        <v>70</v>
      </c>
      <c r="L6" s="77"/>
      <c r="M6" s="3">
        <f>L6*G6</f>
        <v>0</v>
      </c>
      <c r="N6" s="3">
        <f>L6*H6</f>
        <v>0</v>
      </c>
      <c r="O6" s="3">
        <f>L6*I6</f>
        <v>0</v>
      </c>
      <c r="P6" s="17">
        <f>(F6-G6)/G6</f>
        <v>0.33333333333333331</v>
      </c>
      <c r="Q6" s="17">
        <f>(F6-H6)/H6</f>
        <v>0.33333333333333331</v>
      </c>
      <c r="R6" s="17">
        <f>(F6-I6)/I6</f>
        <v>0.33333333333333331</v>
      </c>
      <c r="S6" s="18">
        <f>(F6-G6)/F6</f>
        <v>0.25</v>
      </c>
      <c r="T6" s="18">
        <f>(F6-H6)/F6</f>
        <v>0.25</v>
      </c>
      <c r="U6" s="18">
        <f>(F6-I6)/F6</f>
        <v>0.25</v>
      </c>
    </row>
    <row r="7" spans="1:21" s="19" customFormat="1" ht="87.95" customHeight="1" x14ac:dyDescent="0.2">
      <c r="A7" s="20" t="s">
        <v>395</v>
      </c>
      <c r="B7" s="11" t="s">
        <v>396</v>
      </c>
      <c r="C7" s="12"/>
      <c r="D7" s="98" t="s">
        <v>397</v>
      </c>
      <c r="E7" s="21"/>
      <c r="F7" s="14">
        <v>376</v>
      </c>
      <c r="G7" s="273">
        <v>282</v>
      </c>
      <c r="H7" s="273">
        <v>282</v>
      </c>
      <c r="I7" s="273">
        <v>282</v>
      </c>
      <c r="J7" s="166" t="s">
        <v>11</v>
      </c>
      <c r="K7" s="137">
        <v>70</v>
      </c>
      <c r="L7" s="76"/>
      <c r="M7" s="3">
        <f t="shared" ref="M7:M13" si="0">L7*G7</f>
        <v>0</v>
      </c>
      <c r="N7" s="3">
        <f t="shared" ref="N7:N13" si="1">L7*H7</f>
        <v>0</v>
      </c>
      <c r="O7" s="3">
        <f t="shared" ref="O7:O13" si="2">L7*I7</f>
        <v>0</v>
      </c>
      <c r="P7" s="17">
        <f t="shared" ref="P7:P13" si="3">(F7-G7)/G7</f>
        <v>0.33333333333333331</v>
      </c>
      <c r="Q7" s="17">
        <f t="shared" ref="Q7:Q13" si="4">(F7-H7)/H7</f>
        <v>0.33333333333333331</v>
      </c>
      <c r="R7" s="17">
        <f t="shared" ref="R7:R13" si="5">(F7-I7)/I7</f>
        <v>0.33333333333333331</v>
      </c>
      <c r="S7" s="18">
        <f t="shared" ref="S7:S10" si="6">(F7-G7)/F7</f>
        <v>0.25</v>
      </c>
      <c r="T7" s="18">
        <f t="shared" ref="T7:T10" si="7">(F7-H7)/F7</f>
        <v>0.25</v>
      </c>
      <c r="U7" s="18">
        <f t="shared" ref="U7:U10" si="8">(F7-I7)/F7</f>
        <v>0.25</v>
      </c>
    </row>
    <row r="8" spans="1:21" s="19" customFormat="1" ht="87.95" customHeight="1" x14ac:dyDescent="0.2">
      <c r="A8" s="20" t="s">
        <v>398</v>
      </c>
      <c r="B8" s="11" t="s">
        <v>399</v>
      </c>
      <c r="C8" s="12" t="s">
        <v>235</v>
      </c>
      <c r="D8" s="98" t="s">
        <v>400</v>
      </c>
      <c r="E8" s="21"/>
      <c r="F8" s="22">
        <v>1032</v>
      </c>
      <c r="G8" s="273">
        <v>774</v>
      </c>
      <c r="H8" s="273">
        <v>774</v>
      </c>
      <c r="I8" s="273">
        <v>774</v>
      </c>
      <c r="J8" s="166" t="s">
        <v>11</v>
      </c>
      <c r="K8" s="137">
        <v>18</v>
      </c>
      <c r="L8" s="77"/>
      <c r="M8" s="3">
        <f t="shared" si="0"/>
        <v>0</v>
      </c>
      <c r="N8" s="3">
        <f t="shared" si="1"/>
        <v>0</v>
      </c>
      <c r="O8" s="3">
        <f t="shared" si="2"/>
        <v>0</v>
      </c>
      <c r="P8" s="17">
        <f t="shared" si="3"/>
        <v>0.33333333333333331</v>
      </c>
      <c r="Q8" s="17">
        <f t="shared" si="4"/>
        <v>0.33333333333333331</v>
      </c>
      <c r="R8" s="17">
        <f t="shared" si="5"/>
        <v>0.33333333333333331</v>
      </c>
      <c r="S8" s="18">
        <f t="shared" si="6"/>
        <v>0.25</v>
      </c>
      <c r="T8" s="18">
        <f t="shared" si="7"/>
        <v>0.25</v>
      </c>
      <c r="U8" s="18">
        <f t="shared" si="8"/>
        <v>0.25</v>
      </c>
    </row>
    <row r="9" spans="1:21" s="19" customFormat="1" ht="87.95" customHeight="1" x14ac:dyDescent="0.2">
      <c r="A9" s="20" t="s">
        <v>401</v>
      </c>
      <c r="B9" s="11" t="s">
        <v>402</v>
      </c>
      <c r="C9" s="12" t="s">
        <v>235</v>
      </c>
      <c r="D9" s="98" t="s">
        <v>403</v>
      </c>
      <c r="E9" s="21"/>
      <c r="F9" s="22">
        <v>1752</v>
      </c>
      <c r="G9" s="273">
        <v>1314</v>
      </c>
      <c r="H9" s="273">
        <v>1314</v>
      </c>
      <c r="I9" s="273">
        <v>1314</v>
      </c>
      <c r="J9" s="166" t="s">
        <v>11</v>
      </c>
      <c r="K9" s="137">
        <v>16</v>
      </c>
      <c r="L9" s="76"/>
      <c r="M9" s="3">
        <f t="shared" si="0"/>
        <v>0</v>
      </c>
      <c r="N9" s="3">
        <f t="shared" si="1"/>
        <v>0</v>
      </c>
      <c r="O9" s="3">
        <f t="shared" si="2"/>
        <v>0</v>
      </c>
      <c r="P9" s="17">
        <f t="shared" si="3"/>
        <v>0.33333333333333331</v>
      </c>
      <c r="Q9" s="17">
        <f t="shared" si="4"/>
        <v>0.33333333333333331</v>
      </c>
      <c r="R9" s="17">
        <f t="shared" si="5"/>
        <v>0.33333333333333331</v>
      </c>
      <c r="S9" s="18">
        <f t="shared" si="6"/>
        <v>0.25</v>
      </c>
      <c r="T9" s="18">
        <f t="shared" si="7"/>
        <v>0.25</v>
      </c>
      <c r="U9" s="18">
        <f t="shared" si="8"/>
        <v>0.25</v>
      </c>
    </row>
    <row r="10" spans="1:21" s="19" customFormat="1" ht="87.95" customHeight="1" x14ac:dyDescent="0.2">
      <c r="A10" s="20" t="s">
        <v>404</v>
      </c>
      <c r="B10" s="11" t="s">
        <v>405</v>
      </c>
      <c r="C10" s="12" t="s">
        <v>235</v>
      </c>
      <c r="D10" s="98" t="s">
        <v>406</v>
      </c>
      <c r="E10" s="21"/>
      <c r="F10" s="22">
        <v>2392</v>
      </c>
      <c r="G10" s="273">
        <v>1794</v>
      </c>
      <c r="H10" s="273">
        <v>1794</v>
      </c>
      <c r="I10" s="273">
        <v>1794</v>
      </c>
      <c r="J10" s="166" t="s">
        <v>11</v>
      </c>
      <c r="K10" s="137">
        <v>8</v>
      </c>
      <c r="L10" s="77"/>
      <c r="M10" s="3">
        <f t="shared" si="0"/>
        <v>0</v>
      </c>
      <c r="N10" s="3">
        <f t="shared" si="1"/>
        <v>0</v>
      </c>
      <c r="O10" s="3">
        <f t="shared" si="2"/>
        <v>0</v>
      </c>
      <c r="P10" s="17">
        <f t="shared" si="3"/>
        <v>0.33333333333333331</v>
      </c>
      <c r="Q10" s="17">
        <f t="shared" si="4"/>
        <v>0.33333333333333331</v>
      </c>
      <c r="R10" s="17">
        <f t="shared" si="5"/>
        <v>0.33333333333333331</v>
      </c>
      <c r="S10" s="18">
        <f t="shared" si="6"/>
        <v>0.25</v>
      </c>
      <c r="T10" s="18">
        <f t="shared" si="7"/>
        <v>0.25</v>
      </c>
      <c r="U10" s="18">
        <f t="shared" si="8"/>
        <v>0.25</v>
      </c>
    </row>
    <row r="11" spans="1:21" s="19" customFormat="1" ht="87.95" customHeight="1" x14ac:dyDescent="0.2">
      <c r="A11" s="20" t="s">
        <v>407</v>
      </c>
      <c r="B11" s="11" t="s">
        <v>408</v>
      </c>
      <c r="C11" s="12"/>
      <c r="D11" s="98" t="s">
        <v>409</v>
      </c>
      <c r="E11" s="21"/>
      <c r="F11" s="22">
        <v>2552</v>
      </c>
      <c r="G11" s="273">
        <v>1914</v>
      </c>
      <c r="H11" s="273">
        <v>1914</v>
      </c>
      <c r="I11" s="273">
        <v>1914</v>
      </c>
      <c r="J11" s="166" t="s">
        <v>11</v>
      </c>
      <c r="K11" s="137">
        <v>8</v>
      </c>
      <c r="L11" s="77"/>
      <c r="M11" s="3">
        <f>L11*G11</f>
        <v>0</v>
      </c>
      <c r="N11" s="3">
        <f>L11*H11</f>
        <v>0</v>
      </c>
      <c r="O11" s="3">
        <f>L11*I11</f>
        <v>0</v>
      </c>
      <c r="P11" s="17">
        <f>(F11-G11)/G11</f>
        <v>0.33333333333333331</v>
      </c>
      <c r="Q11" s="17">
        <f>(F11-H11)/H11</f>
        <v>0.33333333333333331</v>
      </c>
      <c r="R11" s="17">
        <f>(F11-I11)/I11</f>
        <v>0.33333333333333331</v>
      </c>
      <c r="S11" s="18">
        <f>(F11-G11)/F11</f>
        <v>0.25</v>
      </c>
      <c r="T11" s="18">
        <f>(F11-H11)/F11</f>
        <v>0.25</v>
      </c>
      <c r="U11" s="18">
        <f>(F11-I11)/F11</f>
        <v>0.25</v>
      </c>
    </row>
    <row r="12" spans="1:21" s="19" customFormat="1" ht="87.95" customHeight="1" x14ac:dyDescent="0.2">
      <c r="A12" s="20" t="s">
        <v>410</v>
      </c>
      <c r="B12" s="11" t="s">
        <v>411</v>
      </c>
      <c r="C12" s="12"/>
      <c r="D12" s="98" t="s">
        <v>412</v>
      </c>
      <c r="E12" s="21"/>
      <c r="F12" s="22">
        <v>2312</v>
      </c>
      <c r="G12" s="273">
        <v>1734</v>
      </c>
      <c r="H12" s="273">
        <v>1734</v>
      </c>
      <c r="I12" s="273">
        <v>1734</v>
      </c>
      <c r="J12" s="166" t="s">
        <v>11</v>
      </c>
      <c r="K12" s="137">
        <v>16</v>
      </c>
      <c r="L12" s="76"/>
      <c r="M12" s="3">
        <f t="shared" si="0"/>
        <v>0</v>
      </c>
      <c r="N12" s="3">
        <f t="shared" si="1"/>
        <v>0</v>
      </c>
      <c r="O12" s="3">
        <f t="shared" si="2"/>
        <v>0</v>
      </c>
      <c r="P12" s="17">
        <f t="shared" si="3"/>
        <v>0.33333333333333331</v>
      </c>
      <c r="Q12" s="17">
        <f t="shared" si="4"/>
        <v>0.33333333333333331</v>
      </c>
      <c r="R12" s="17">
        <f t="shared" si="5"/>
        <v>0.33333333333333331</v>
      </c>
      <c r="S12" s="18">
        <f t="shared" ref="S12:S13" si="9">(F12-G12)/F12</f>
        <v>0.25</v>
      </c>
      <c r="T12" s="18">
        <f t="shared" ref="T12:T13" si="10">(F12-H12)/F12</f>
        <v>0.25</v>
      </c>
      <c r="U12" s="18">
        <f t="shared" ref="U12:U13" si="11">(F12-I12)/F12</f>
        <v>0.25</v>
      </c>
    </row>
    <row r="13" spans="1:21" s="19" customFormat="1" ht="87.95" customHeight="1" x14ac:dyDescent="0.2">
      <c r="A13" s="20" t="s">
        <v>413</v>
      </c>
      <c r="B13" s="11" t="s">
        <v>414</v>
      </c>
      <c r="C13" s="12"/>
      <c r="D13" s="98" t="s">
        <v>415</v>
      </c>
      <c r="E13" s="21"/>
      <c r="F13" s="22">
        <v>2632</v>
      </c>
      <c r="G13" s="273">
        <v>1974</v>
      </c>
      <c r="H13" s="273">
        <v>1974</v>
      </c>
      <c r="I13" s="273">
        <v>1974</v>
      </c>
      <c r="J13" s="166" t="s">
        <v>11</v>
      </c>
      <c r="K13" s="137">
        <v>16</v>
      </c>
      <c r="L13" s="77"/>
      <c r="M13" s="3">
        <f t="shared" si="0"/>
        <v>0</v>
      </c>
      <c r="N13" s="3">
        <f t="shared" si="1"/>
        <v>0</v>
      </c>
      <c r="O13" s="3">
        <f t="shared" si="2"/>
        <v>0</v>
      </c>
      <c r="P13" s="17">
        <f t="shared" si="3"/>
        <v>0.33333333333333331</v>
      </c>
      <c r="Q13" s="17">
        <f t="shared" si="4"/>
        <v>0.33333333333333331</v>
      </c>
      <c r="R13" s="17">
        <f t="shared" si="5"/>
        <v>0.33333333333333331</v>
      </c>
      <c r="S13" s="18">
        <f t="shared" si="9"/>
        <v>0.25</v>
      </c>
      <c r="T13" s="18">
        <f t="shared" si="10"/>
        <v>0.25</v>
      </c>
      <c r="U13" s="18">
        <f t="shared" si="11"/>
        <v>0.25</v>
      </c>
    </row>
    <row r="15" spans="1:21" x14ac:dyDescent="0.35">
      <c r="A15" s="29"/>
      <c r="B15" s="29"/>
      <c r="C15" s="30"/>
      <c r="D15" s="31"/>
      <c r="E15" s="29"/>
      <c r="F15" s="29"/>
      <c r="G15" s="29"/>
      <c r="H15" s="31"/>
      <c r="I15" s="31"/>
      <c r="J15" s="32"/>
      <c r="K15" s="32"/>
      <c r="L15" s="29"/>
    </row>
    <row r="16" spans="1:21" ht="22.5" customHeight="1" x14ac:dyDescent="0.2">
      <c r="A16" s="294" t="s">
        <v>506</v>
      </c>
      <c r="B16" s="294"/>
      <c r="C16" s="294"/>
      <c r="D16" s="294"/>
      <c r="E16" s="294"/>
      <c r="F16" s="294"/>
      <c r="G16" s="294"/>
      <c r="H16" s="292" t="s">
        <v>481</v>
      </c>
      <c r="I16" s="292"/>
      <c r="J16" s="292"/>
      <c r="K16" s="292"/>
      <c r="L16" s="292"/>
    </row>
    <row r="17" spans="1:12" x14ac:dyDescent="0.35">
      <c r="A17" s="29"/>
      <c r="B17" s="29"/>
      <c r="C17" s="30"/>
      <c r="D17" s="31"/>
      <c r="E17" s="29"/>
      <c r="F17" s="29"/>
      <c r="G17" s="29"/>
      <c r="H17" s="31"/>
      <c r="I17" s="31"/>
      <c r="J17" s="32"/>
      <c r="K17" s="32"/>
      <c r="L17" s="29"/>
    </row>
    <row r="18" spans="1:12" ht="22.5" x14ac:dyDescent="0.3">
      <c r="A18" s="376" t="s">
        <v>301</v>
      </c>
      <c r="B18" s="376"/>
      <c r="C18" s="376"/>
      <c r="D18" s="377"/>
      <c r="E18" s="377"/>
      <c r="F18" s="377"/>
      <c r="G18" s="377"/>
      <c r="H18" s="399" t="s">
        <v>685</v>
      </c>
      <c r="I18" s="399"/>
      <c r="J18" s="399"/>
      <c r="K18" s="399"/>
      <c r="L18" s="399"/>
    </row>
    <row r="19" spans="1:12" ht="22.5" x14ac:dyDescent="0.3">
      <c r="A19" s="376" t="s">
        <v>302</v>
      </c>
      <c r="B19" s="376"/>
      <c r="C19" s="376"/>
      <c r="D19" s="376"/>
      <c r="E19" s="376"/>
      <c r="F19" s="376"/>
      <c r="G19" s="376"/>
      <c r="H19" s="399" t="s">
        <v>686</v>
      </c>
      <c r="I19" s="399"/>
      <c r="J19" s="399"/>
      <c r="K19" s="399"/>
      <c r="L19" s="399"/>
    </row>
    <row r="20" spans="1:12" ht="22.5" x14ac:dyDescent="0.3">
      <c r="A20" s="376" t="s">
        <v>304</v>
      </c>
      <c r="B20" s="376"/>
      <c r="C20" s="376"/>
      <c r="D20" s="376"/>
      <c r="E20" s="376"/>
      <c r="F20" s="376"/>
      <c r="G20" s="376"/>
      <c r="H20" s="399" t="s">
        <v>57</v>
      </c>
      <c r="I20" s="399"/>
      <c r="J20" s="399"/>
      <c r="K20" s="399"/>
      <c r="L20" s="399"/>
    </row>
    <row r="21" spans="1:12" x14ac:dyDescent="0.35">
      <c r="A21" s="29"/>
      <c r="B21" s="29"/>
      <c r="C21" s="30"/>
      <c r="D21" s="31"/>
      <c r="E21" s="29"/>
      <c r="F21" s="29"/>
      <c r="G21" s="29"/>
      <c r="H21" s="31"/>
      <c r="I21" s="31"/>
      <c r="J21" s="32"/>
      <c r="K21" s="32"/>
      <c r="L21" s="29"/>
    </row>
    <row r="22" spans="1:12" x14ac:dyDescent="0.35">
      <c r="A22" s="372" t="s">
        <v>305</v>
      </c>
      <c r="B22" s="372"/>
      <c r="C22" s="372"/>
      <c r="D22" s="372"/>
      <c r="E22" s="372"/>
      <c r="F22" s="372"/>
      <c r="G22" s="372"/>
      <c r="H22" s="31"/>
      <c r="I22" s="31"/>
      <c r="J22" s="32"/>
      <c r="K22" s="32"/>
      <c r="L22" s="29"/>
    </row>
    <row r="23" spans="1:12" x14ac:dyDescent="0.35">
      <c r="A23" s="372" t="s">
        <v>306</v>
      </c>
      <c r="B23" s="372"/>
      <c r="C23" s="372"/>
      <c r="D23" s="372"/>
      <c r="E23" s="372"/>
      <c r="F23" s="372"/>
      <c r="G23" s="372"/>
      <c r="H23" s="31"/>
      <c r="I23" s="31"/>
      <c r="J23" s="32"/>
      <c r="K23" s="32"/>
      <c r="L23" s="29"/>
    </row>
    <row r="24" spans="1:12" x14ac:dyDescent="0.35">
      <c r="A24" s="372" t="s">
        <v>538</v>
      </c>
      <c r="B24" s="372"/>
      <c r="C24" s="372"/>
      <c r="D24" s="372"/>
      <c r="E24" s="372"/>
      <c r="F24" s="372"/>
      <c r="G24" s="372"/>
      <c r="H24" s="31"/>
      <c r="I24" s="31"/>
      <c r="J24" s="32"/>
      <c r="K24" s="32"/>
      <c r="L24" s="29"/>
    </row>
    <row r="25" spans="1:12" x14ac:dyDescent="0.35">
      <c r="A25" s="372" t="s">
        <v>307</v>
      </c>
      <c r="B25" s="372"/>
      <c r="C25" s="372"/>
      <c r="D25" s="372"/>
      <c r="E25" s="372"/>
      <c r="F25" s="372"/>
      <c r="G25" s="372"/>
      <c r="H25" s="372"/>
      <c r="I25" s="31"/>
      <c r="J25" s="32"/>
      <c r="K25" s="32"/>
      <c r="L25" s="29"/>
    </row>
    <row r="26" spans="1:12" x14ac:dyDescent="0.35">
      <c r="A26" s="372" t="s">
        <v>308</v>
      </c>
      <c r="B26" s="372"/>
      <c r="C26" s="372"/>
      <c r="D26" s="372"/>
      <c r="E26" s="372"/>
      <c r="F26" s="372"/>
      <c r="G26" s="372"/>
      <c r="H26" s="31"/>
      <c r="I26" s="31"/>
      <c r="J26" s="32"/>
      <c r="K26" s="32"/>
      <c r="L26" s="29"/>
    </row>
    <row r="27" spans="1:12" x14ac:dyDescent="0.35">
      <c r="A27" s="372" t="s">
        <v>309</v>
      </c>
      <c r="B27" s="372"/>
      <c r="C27" s="372"/>
      <c r="D27" s="372"/>
      <c r="E27" s="372"/>
      <c r="F27" s="372"/>
      <c r="G27" s="372"/>
      <c r="H27" s="372"/>
      <c r="I27" s="31"/>
      <c r="J27" s="32"/>
      <c r="K27" s="32"/>
      <c r="L27" s="29"/>
    </row>
    <row r="28" spans="1:12" x14ac:dyDescent="0.35">
      <c r="A28" s="29"/>
      <c r="B28" s="29"/>
      <c r="C28" s="30"/>
      <c r="D28" s="31"/>
      <c r="E28" s="29"/>
      <c r="F28" s="29"/>
      <c r="G28" s="29"/>
      <c r="H28" s="31"/>
      <c r="I28" s="31"/>
      <c r="J28" s="32"/>
      <c r="K28" s="32"/>
      <c r="L28" s="29"/>
    </row>
    <row r="29" spans="1:12" ht="23.25" customHeight="1" x14ac:dyDescent="0.35"/>
    <row r="30" spans="1:12" x14ac:dyDescent="0.35">
      <c r="A30" s="38" t="s">
        <v>310</v>
      </c>
      <c r="B30" s="38"/>
      <c r="C30" s="30"/>
      <c r="D30" s="39"/>
      <c r="E30" s="38"/>
      <c r="F30" s="38"/>
      <c r="G30" s="38"/>
      <c r="H30" s="39"/>
      <c r="I30" s="39"/>
      <c r="J30" s="40"/>
      <c r="K30" s="40"/>
      <c r="L30" s="38"/>
    </row>
    <row r="31" spans="1:12" x14ac:dyDescent="0.35">
      <c r="A31" s="38" t="s">
        <v>192</v>
      </c>
      <c r="B31" s="38"/>
      <c r="C31" s="30"/>
      <c r="D31" s="39"/>
      <c r="E31" s="38"/>
      <c r="F31" s="38"/>
      <c r="G31" s="38"/>
      <c r="H31" s="39"/>
      <c r="I31" s="39"/>
      <c r="J31" s="40"/>
      <c r="K31" s="40"/>
      <c r="L31" s="38"/>
    </row>
    <row r="32" spans="1:12" x14ac:dyDescent="0.35">
      <c r="A32" s="38" t="s">
        <v>543</v>
      </c>
      <c r="B32" s="38"/>
      <c r="C32" s="30"/>
      <c r="D32" s="39"/>
      <c r="E32" s="38"/>
      <c r="F32" s="38"/>
      <c r="G32" s="38"/>
      <c r="H32" s="39"/>
      <c r="I32" s="39"/>
      <c r="J32" s="40"/>
      <c r="K32" s="40"/>
      <c r="L32" s="38"/>
    </row>
    <row r="33" spans="1:12" x14ac:dyDescent="0.35">
      <c r="A33" s="41"/>
      <c r="B33" s="41"/>
      <c r="D33" s="42"/>
      <c r="E33" s="41"/>
      <c r="F33" s="41"/>
      <c r="G33" s="41"/>
      <c r="H33" s="42"/>
      <c r="I33" s="42"/>
      <c r="J33" s="43"/>
      <c r="K33" s="43"/>
      <c r="L33" s="41"/>
    </row>
    <row r="34" spans="1:12" ht="22.5" x14ac:dyDescent="0.3">
      <c r="A34" s="339" t="s">
        <v>490</v>
      </c>
      <c r="B34" s="370"/>
      <c r="C34" s="370"/>
      <c r="D34" s="370"/>
      <c r="E34" s="370"/>
      <c r="F34" s="126"/>
      <c r="G34" s="126"/>
      <c r="H34" s="127"/>
      <c r="I34" s="127"/>
      <c r="J34" s="128"/>
      <c r="K34" s="128"/>
      <c r="L34" s="126"/>
    </row>
    <row r="35" spans="1:12" ht="22.5" x14ac:dyDescent="0.3">
      <c r="A35" s="336" t="str">
        <f>МЕНЮ!F8</f>
        <v>НИКОЛАЙ ТЕЛКОВ</v>
      </c>
      <c r="B35" s="371"/>
      <c r="C35" s="371"/>
      <c r="D35" s="371"/>
      <c r="E35" s="371"/>
      <c r="F35" s="126"/>
      <c r="G35" s="126"/>
      <c r="H35" s="127"/>
      <c r="I35" s="127"/>
      <c r="J35" s="128"/>
      <c r="K35" s="128"/>
      <c r="L35" s="126"/>
    </row>
    <row r="36" spans="1:12" ht="22.5" x14ac:dyDescent="0.3">
      <c r="A36" s="131" t="s">
        <v>491</v>
      </c>
      <c r="B36" s="336" t="str">
        <f>МЕНЮ!F9</f>
        <v>8(495)518-36-99</v>
      </c>
      <c r="C36" s="371"/>
      <c r="D36" s="371"/>
      <c r="E36" s="371"/>
      <c r="F36" s="126"/>
      <c r="G36" s="126"/>
      <c r="H36" s="127"/>
      <c r="I36" s="127"/>
      <c r="J36" s="128"/>
      <c r="K36" s="128"/>
      <c r="L36" s="126"/>
    </row>
    <row r="37" spans="1:12" ht="22.5" x14ac:dyDescent="0.3">
      <c r="A37" s="131" t="s">
        <v>492</v>
      </c>
      <c r="B37" s="337" t="str">
        <f>МЕНЮ!F10</f>
        <v>ik@razor-russia.ru</v>
      </c>
      <c r="C37" s="337"/>
      <c r="D37" s="337"/>
      <c r="E37" s="337"/>
      <c r="F37" s="126"/>
      <c r="G37" s="126"/>
      <c r="H37" s="127"/>
      <c r="I37" s="127"/>
      <c r="J37" s="128"/>
      <c r="K37" s="128"/>
      <c r="L37" s="126"/>
    </row>
  </sheetData>
  <mergeCells count="29">
    <mergeCell ref="N2:N3"/>
    <mergeCell ref="P2:U3"/>
    <mergeCell ref="E3:G3"/>
    <mergeCell ref="B37:E37"/>
    <mergeCell ref="A26:G26"/>
    <mergeCell ref="A27:H27"/>
    <mergeCell ref="H16:L16"/>
    <mergeCell ref="A16:G16"/>
    <mergeCell ref="A34:E34"/>
    <mergeCell ref="A35:E35"/>
    <mergeCell ref="B36:E36"/>
    <mergeCell ref="A24:G24"/>
    <mergeCell ref="A25:H25"/>
    <mergeCell ref="A22:G22"/>
    <mergeCell ref="A20:G20"/>
    <mergeCell ref="A23:G23"/>
    <mergeCell ref="A18:G18"/>
    <mergeCell ref="A19:G19"/>
    <mergeCell ref="H19:L19"/>
    <mergeCell ref="M2:M3"/>
    <mergeCell ref="H20:L20"/>
    <mergeCell ref="E2:G2"/>
    <mergeCell ref="A2:D3"/>
    <mergeCell ref="H2:H3"/>
    <mergeCell ref="I2:J2"/>
    <mergeCell ref="K2:L2"/>
    <mergeCell ref="I3:J3"/>
    <mergeCell ref="K3:L3"/>
    <mergeCell ref="H18:L18"/>
  </mergeCells>
  <hyperlinks>
    <hyperlink ref="H18" r:id="rId1" xr:uid="{00000000-0004-0000-0500-000000000000}"/>
    <hyperlink ref="H19" r:id="rId2" xr:uid="{00000000-0004-0000-0500-000001000000}"/>
    <hyperlink ref="H20" r:id="rId3" xr:uid="{00000000-0004-0000-0500-000002000000}"/>
    <hyperlink ref="D8" r:id="rId4" xr:uid="{00000000-0004-0000-0500-000003000000}"/>
    <hyperlink ref="D7" r:id="rId5" xr:uid="{00000000-0004-0000-0500-000004000000}"/>
    <hyperlink ref="D6" r:id="rId6" xr:uid="{00000000-0004-0000-0500-000005000000}"/>
    <hyperlink ref="D13" r:id="rId7" xr:uid="{00000000-0004-0000-0500-000006000000}"/>
    <hyperlink ref="D5" r:id="rId8" xr:uid="{00000000-0004-0000-0500-000007000000}"/>
    <hyperlink ref="D12" r:id="rId9" xr:uid="{00000000-0004-0000-0500-000008000000}"/>
    <hyperlink ref="D11" r:id="rId10" xr:uid="{00000000-0004-0000-0500-000009000000}"/>
    <hyperlink ref="D10" r:id="rId11" xr:uid="{00000000-0004-0000-0500-00000A000000}"/>
    <hyperlink ref="D9" r:id="rId12" xr:uid="{00000000-0004-0000-0500-00000B000000}"/>
    <hyperlink ref="A1" location="МЕНЮ!R1C1" tooltip="Возврат на главную страницу. Итоговая сумма заказа..." display="МЕНЮ" xr:uid="{00000000-0004-0000-0500-00000C000000}"/>
    <hyperlink ref="H16" r:id="rId13" xr:uid="{00000000-0004-0000-0500-00000D000000}"/>
    <hyperlink ref="B37" r:id="rId14" display="ik@razor-russia.ru" xr:uid="{00000000-0004-0000-0500-00000E000000}"/>
  </hyperlinks>
  <pageMargins left="0.19685039370078741" right="0.19685039370078741" top="0.55118110236220474" bottom="0.15748031496062992" header="0.31496062992125984" footer="0.31496062992125984"/>
  <pageSetup paperSize="9" scale="57" orientation="portrait" r:id="rId15"/>
  <ignoredErrors>
    <ignoredError sqref="B5:B13" numberStoredAsText="1"/>
  </ignoredErrors>
  <drawing r:id="rId1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A8"/>
    <pageSetUpPr fitToPage="1"/>
  </sheetPr>
  <dimension ref="A1:S48"/>
  <sheetViews>
    <sheetView zoomScale="70" zoomScaleNormal="70" workbookViewId="0">
      <pane ySplit="5" topLeftCell="A6" activePane="bottomLeft" state="frozen"/>
      <selection pane="bottomLeft" activeCell="E3" sqref="E3:F4"/>
    </sheetView>
  </sheetViews>
  <sheetFormatPr defaultColWidth="8.875" defaultRowHeight="18" x14ac:dyDescent="0.2"/>
  <cols>
    <col min="1" max="1" width="12.625" style="2" customWidth="1"/>
    <col min="2" max="2" width="10" style="2" customWidth="1"/>
    <col min="3" max="3" width="29.375" style="36" customWidth="1"/>
    <col min="4" max="4" width="17.625" style="2" customWidth="1"/>
    <col min="5" max="5" width="9.875" style="2" customWidth="1"/>
    <col min="6" max="8" width="18.125" style="2" customWidth="1"/>
    <col min="9" max="9" width="18.25" style="37" customWidth="1"/>
    <col min="10" max="10" width="16.625" style="2" customWidth="1"/>
    <col min="11" max="19" width="12.875" style="2" hidden="1" customWidth="1"/>
    <col min="20" max="16384" width="8.875" style="2"/>
  </cols>
  <sheetData>
    <row r="1" spans="1:19" s="1" customFormat="1" ht="55.5" customHeight="1" thickBot="1" x14ac:dyDescent="0.35">
      <c r="A1" s="97" t="s">
        <v>456</v>
      </c>
      <c r="B1" s="57"/>
      <c r="C1" s="58"/>
      <c r="D1" s="59"/>
      <c r="E1" s="60"/>
      <c r="F1" s="59"/>
      <c r="G1" s="61"/>
      <c r="H1" s="61"/>
      <c r="I1" s="62"/>
      <c r="J1" s="57"/>
      <c r="K1" s="57"/>
      <c r="L1" s="63"/>
      <c r="M1" s="63"/>
      <c r="N1" s="64"/>
      <c r="O1" s="65"/>
      <c r="P1" s="65"/>
      <c r="Q1" s="65"/>
      <c r="R1" s="65"/>
      <c r="S1" s="65"/>
    </row>
    <row r="2" spans="1:19" ht="50.1" customHeight="1" thickBot="1" x14ac:dyDescent="0.25">
      <c r="A2" s="447" t="s">
        <v>416</v>
      </c>
      <c r="B2" s="448"/>
      <c r="C2" s="449"/>
      <c r="D2" s="444" t="s">
        <v>669</v>
      </c>
      <c r="E2" s="445"/>
      <c r="F2" s="445"/>
      <c r="G2" s="445"/>
      <c r="H2" s="445"/>
      <c r="I2" s="445"/>
      <c r="J2" s="446"/>
      <c r="N2" s="2" t="str">
        <f>G3</f>
        <v>СУММА ЗАКАЗА:
(по колонке ОПТ 1)</v>
      </c>
    </row>
    <row r="3" spans="1:19" ht="39" customHeight="1" thickBot="1" x14ac:dyDescent="0.45">
      <c r="A3" s="278"/>
      <c r="B3" s="278"/>
      <c r="C3" s="442" t="str">
        <f>МЕНЮ!F9</f>
        <v>8(495)518-36-99</v>
      </c>
      <c r="D3" s="443"/>
      <c r="E3" s="454" t="str">
        <f>МЕНЮ!F13</f>
        <v>Последнее обновление: 25.03.2020</v>
      </c>
      <c r="F3" s="455"/>
      <c r="G3" s="453" t="str">
        <f>IF(I3=K5,"СУММА ЗАКАЗА:
(по колонке ОПТ 1)",IF(I3=L5,"СУММА ЗАКАЗА:
(по колонке ОПТ 2)","СУММА ЗАКАЗА:
(по колонке ОПТ 3)"))</f>
        <v>СУММА ЗАКАЗА:
(по колонке ОПТ 1)</v>
      </c>
      <c r="H3" s="453"/>
      <c r="I3" s="450">
        <f>IF(L5&lt;100000,K3,L3)</f>
        <v>0</v>
      </c>
      <c r="J3" s="451"/>
      <c r="K3" s="465">
        <f>IF(L5&lt;=30000,K5,L5)</f>
        <v>0</v>
      </c>
      <c r="L3" s="460">
        <f>IF(M5&gt;=100000,M5,L5)</f>
        <v>0</v>
      </c>
      <c r="M3" s="51">
        <f>I4</f>
        <v>0</v>
      </c>
      <c r="N3" s="461" t="s">
        <v>311</v>
      </c>
      <c r="O3" s="461"/>
      <c r="P3" s="461"/>
      <c r="Q3" s="461"/>
      <c r="R3" s="461"/>
      <c r="S3" s="461"/>
    </row>
    <row r="4" spans="1:19" ht="39" customHeight="1" thickBot="1" x14ac:dyDescent="0.25">
      <c r="A4" s="278"/>
      <c r="B4" s="278"/>
      <c r="C4" s="458" t="s">
        <v>667</v>
      </c>
      <c r="D4" s="459"/>
      <c r="E4" s="456"/>
      <c r="F4" s="457"/>
      <c r="G4" s="464" t="s">
        <v>666</v>
      </c>
      <c r="H4" s="464"/>
      <c r="I4" s="462">
        <f>SUM(J6:J34)</f>
        <v>0</v>
      </c>
      <c r="J4" s="463"/>
      <c r="K4" s="465"/>
      <c r="L4" s="460"/>
      <c r="M4" s="51"/>
      <c r="N4" s="461"/>
      <c r="O4" s="461"/>
      <c r="P4" s="461"/>
      <c r="Q4" s="461"/>
      <c r="R4" s="461"/>
      <c r="S4" s="461"/>
    </row>
    <row r="5" spans="1:19" s="9" customFormat="1" ht="64.5" customHeight="1" thickBot="1" x14ac:dyDescent="0.25">
      <c r="A5" s="200" t="s">
        <v>106</v>
      </c>
      <c r="B5" s="206" t="s">
        <v>137</v>
      </c>
      <c r="C5" s="5" t="s">
        <v>339</v>
      </c>
      <c r="D5" s="203" t="s">
        <v>218</v>
      </c>
      <c r="E5" s="5" t="s">
        <v>219</v>
      </c>
      <c r="F5" s="225" t="s">
        <v>417</v>
      </c>
      <c r="G5" s="225" t="s">
        <v>418</v>
      </c>
      <c r="H5" s="225" t="s">
        <v>647</v>
      </c>
      <c r="I5" s="5" t="s">
        <v>220</v>
      </c>
      <c r="J5" s="124" t="s">
        <v>457</v>
      </c>
      <c r="K5" s="6">
        <f>SUM(K6:K43)</f>
        <v>0</v>
      </c>
      <c r="L5" s="6">
        <f>SUM(L6:L43)</f>
        <v>0</v>
      </c>
      <c r="M5" s="6">
        <f>SUM(M6:M43)</f>
        <v>0</v>
      </c>
      <c r="N5" s="7" t="s">
        <v>222</v>
      </c>
      <c r="O5" s="52" t="s">
        <v>225</v>
      </c>
      <c r="P5" s="7" t="s">
        <v>223</v>
      </c>
      <c r="Q5" s="52" t="s">
        <v>226</v>
      </c>
      <c r="R5" s="7" t="s">
        <v>224</v>
      </c>
      <c r="S5" s="52" t="s">
        <v>227</v>
      </c>
    </row>
    <row r="6" spans="1:19" s="19" customFormat="1" ht="87.95" customHeight="1" x14ac:dyDescent="0.2">
      <c r="A6" s="10" t="s">
        <v>419</v>
      </c>
      <c r="B6" s="11" t="s">
        <v>420</v>
      </c>
      <c r="C6" s="134" t="s">
        <v>421</v>
      </c>
      <c r="D6" s="13"/>
      <c r="E6" s="14">
        <v>4900</v>
      </c>
      <c r="F6" s="53">
        <v>3675</v>
      </c>
      <c r="G6" s="53">
        <v>3430</v>
      </c>
      <c r="H6" s="53">
        <v>3185</v>
      </c>
      <c r="I6" s="166" t="s">
        <v>11</v>
      </c>
      <c r="J6" s="54"/>
      <c r="K6" s="3">
        <f>F6*J6</f>
        <v>0</v>
      </c>
      <c r="L6" s="3">
        <f t="shared" ref="L6:L11" si="0">J6*G6</f>
        <v>0</v>
      </c>
      <c r="M6" s="270">
        <f>H6*J6</f>
        <v>0</v>
      </c>
      <c r="N6" s="55">
        <f>(E6-F6)/F6</f>
        <v>0.33333333333333331</v>
      </c>
      <c r="O6" s="55">
        <f>(E6-F6)/E6</f>
        <v>0.25</v>
      </c>
      <c r="P6" s="17">
        <f t="shared" ref="P6:P11" si="1">(E6-G6)/G6</f>
        <v>0.42857142857142855</v>
      </c>
      <c r="Q6" s="18">
        <f t="shared" ref="Q6:Q11" si="2">(E6-G6)/E6</f>
        <v>0.3</v>
      </c>
      <c r="R6" s="17">
        <f>(E6-H6)/H6</f>
        <v>0.53846153846153844</v>
      </c>
      <c r="S6" s="18">
        <f>(E6-H6)/E6</f>
        <v>0.35</v>
      </c>
    </row>
    <row r="7" spans="1:19" s="19" customFormat="1" ht="87.95" customHeight="1" x14ac:dyDescent="0.2">
      <c r="A7" s="10" t="s">
        <v>531</v>
      </c>
      <c r="B7" s="11" t="s">
        <v>532</v>
      </c>
      <c r="C7" s="134" t="s">
        <v>533</v>
      </c>
      <c r="D7" s="13"/>
      <c r="E7" s="14">
        <v>5900</v>
      </c>
      <c r="F7" s="53">
        <v>4425</v>
      </c>
      <c r="G7" s="53">
        <v>4130</v>
      </c>
      <c r="H7" s="53">
        <v>3835</v>
      </c>
      <c r="I7" s="166" t="s">
        <v>11</v>
      </c>
      <c r="J7" s="54"/>
      <c r="K7" s="210">
        <f>F7*J7</f>
        <v>0</v>
      </c>
      <c r="L7" s="210">
        <f t="shared" si="0"/>
        <v>0</v>
      </c>
      <c r="M7" s="270">
        <f t="shared" ref="M7:M22" si="3">H7*J7</f>
        <v>0</v>
      </c>
      <c r="N7" s="55">
        <f>(E7-F7)/F7</f>
        <v>0.33333333333333331</v>
      </c>
      <c r="O7" s="55">
        <f>(E7-F7)/E7</f>
        <v>0.25</v>
      </c>
      <c r="P7" s="17">
        <f t="shared" si="1"/>
        <v>0.42857142857142855</v>
      </c>
      <c r="Q7" s="18">
        <f t="shared" si="2"/>
        <v>0.3</v>
      </c>
      <c r="R7" s="17">
        <f t="shared" ref="R7:R22" si="4">(E7-H7)/H7</f>
        <v>0.53846153846153844</v>
      </c>
      <c r="S7" s="18">
        <f t="shared" ref="S7:S22" si="5">(E7-H7)/E7</f>
        <v>0.35</v>
      </c>
    </row>
    <row r="8" spans="1:19" s="19" customFormat="1" ht="87.95" customHeight="1" x14ac:dyDescent="0.2">
      <c r="A8" s="10" t="s">
        <v>534</v>
      </c>
      <c r="B8" s="11" t="s">
        <v>535</v>
      </c>
      <c r="C8" s="134" t="s">
        <v>536</v>
      </c>
      <c r="D8" s="13"/>
      <c r="E8" s="14">
        <v>3900</v>
      </c>
      <c r="F8" s="53">
        <v>2925</v>
      </c>
      <c r="G8" s="53">
        <v>2730</v>
      </c>
      <c r="H8" s="53">
        <v>2535</v>
      </c>
      <c r="I8" s="166" t="s">
        <v>11</v>
      </c>
      <c r="J8" s="54"/>
      <c r="K8" s="211">
        <f>F8*J8</f>
        <v>0</v>
      </c>
      <c r="L8" s="211">
        <f t="shared" si="0"/>
        <v>0</v>
      </c>
      <c r="M8" s="270">
        <f t="shared" si="3"/>
        <v>0</v>
      </c>
      <c r="N8" s="55">
        <f>(E8-F8)/F8</f>
        <v>0.33333333333333331</v>
      </c>
      <c r="O8" s="55">
        <f>(E8-F8)/E8</f>
        <v>0.25</v>
      </c>
      <c r="P8" s="17">
        <f t="shared" si="1"/>
        <v>0.42857142857142855</v>
      </c>
      <c r="Q8" s="18">
        <f t="shared" si="2"/>
        <v>0.3</v>
      </c>
      <c r="R8" s="17">
        <f t="shared" si="4"/>
        <v>0.53846153846153844</v>
      </c>
      <c r="S8" s="18">
        <f t="shared" si="5"/>
        <v>0.35</v>
      </c>
    </row>
    <row r="9" spans="1:19" s="19" customFormat="1" ht="87.95" customHeight="1" x14ac:dyDescent="0.2">
      <c r="A9" s="110" t="s">
        <v>473</v>
      </c>
      <c r="B9" s="114" t="s">
        <v>474</v>
      </c>
      <c r="C9" s="134" t="s">
        <v>422</v>
      </c>
      <c r="D9" s="111"/>
      <c r="E9" s="112">
        <v>2490</v>
      </c>
      <c r="F9" s="113">
        <v>1868</v>
      </c>
      <c r="G9" s="113">
        <v>1743</v>
      </c>
      <c r="H9" s="113">
        <v>1619</v>
      </c>
      <c r="I9" s="168" t="s">
        <v>575</v>
      </c>
      <c r="J9" s="56"/>
      <c r="K9" s="3">
        <f>F9*J9</f>
        <v>0</v>
      </c>
      <c r="L9" s="3">
        <f t="shared" si="0"/>
        <v>0</v>
      </c>
      <c r="M9" s="270">
        <f t="shared" si="3"/>
        <v>0</v>
      </c>
      <c r="N9" s="55">
        <f t="shared" ref="N9:N22" si="6">(E9-F9)/F9</f>
        <v>0.33297644539614563</v>
      </c>
      <c r="O9" s="55">
        <f t="shared" ref="O9:O22" si="7">(E9-F9)/E9</f>
        <v>0.2497991967871486</v>
      </c>
      <c r="P9" s="17">
        <f t="shared" si="1"/>
        <v>0.42857142857142855</v>
      </c>
      <c r="Q9" s="18">
        <f t="shared" si="2"/>
        <v>0.3</v>
      </c>
      <c r="R9" s="17">
        <f t="shared" si="4"/>
        <v>0.53798641136504011</v>
      </c>
      <c r="S9" s="18">
        <f t="shared" si="5"/>
        <v>0.3497991967871486</v>
      </c>
    </row>
    <row r="10" spans="1:19" s="19" customFormat="1" ht="87.95" customHeight="1" x14ac:dyDescent="0.2">
      <c r="A10" s="10" t="s">
        <v>423</v>
      </c>
      <c r="B10" s="11" t="s">
        <v>424</v>
      </c>
      <c r="C10" s="134" t="s">
        <v>425</v>
      </c>
      <c r="D10" s="13"/>
      <c r="E10" s="14">
        <v>1790</v>
      </c>
      <c r="F10" s="53">
        <v>1343</v>
      </c>
      <c r="G10" s="53">
        <v>1253</v>
      </c>
      <c r="H10" s="53">
        <v>1164</v>
      </c>
      <c r="I10" s="166" t="s">
        <v>11</v>
      </c>
      <c r="J10" s="56"/>
      <c r="K10" s="3">
        <f t="shared" ref="K10:K22" si="8">F10*J10</f>
        <v>0</v>
      </c>
      <c r="L10" s="3">
        <f t="shared" si="0"/>
        <v>0</v>
      </c>
      <c r="M10" s="270">
        <f t="shared" si="3"/>
        <v>0</v>
      </c>
      <c r="N10" s="55">
        <f t="shared" si="6"/>
        <v>0.33283693224125094</v>
      </c>
      <c r="O10" s="55">
        <f t="shared" si="7"/>
        <v>0.24972067039106144</v>
      </c>
      <c r="P10" s="17">
        <f t="shared" si="1"/>
        <v>0.42857142857142855</v>
      </c>
      <c r="Q10" s="18">
        <f t="shared" si="2"/>
        <v>0.3</v>
      </c>
      <c r="R10" s="17">
        <f t="shared" si="4"/>
        <v>0.53780068728522334</v>
      </c>
      <c r="S10" s="18">
        <f t="shared" si="5"/>
        <v>0.34972067039106147</v>
      </c>
    </row>
    <row r="11" spans="1:19" s="19" customFormat="1" ht="87.95" customHeight="1" x14ac:dyDescent="0.2">
      <c r="A11" s="10" t="s">
        <v>540</v>
      </c>
      <c r="B11" s="11" t="s">
        <v>654</v>
      </c>
      <c r="C11" s="134" t="s">
        <v>541</v>
      </c>
      <c r="D11" s="13"/>
      <c r="E11" s="14">
        <v>2490</v>
      </c>
      <c r="F11" s="53">
        <v>1868</v>
      </c>
      <c r="G11" s="53">
        <v>1743</v>
      </c>
      <c r="H11" s="53">
        <v>1619</v>
      </c>
      <c r="I11" s="166" t="s">
        <v>11</v>
      </c>
      <c r="J11" s="54"/>
      <c r="K11" s="212">
        <f>F11*J11</f>
        <v>0</v>
      </c>
      <c r="L11" s="212">
        <f t="shared" si="0"/>
        <v>0</v>
      </c>
      <c r="M11" s="270">
        <f t="shared" si="3"/>
        <v>0</v>
      </c>
      <c r="N11" s="55">
        <f t="shared" ref="N11" si="9">(E11-F11)/F11</f>
        <v>0.33297644539614563</v>
      </c>
      <c r="O11" s="55">
        <f t="shared" ref="O11" si="10">(E11-F11)/E11</f>
        <v>0.2497991967871486</v>
      </c>
      <c r="P11" s="17">
        <f t="shared" si="1"/>
        <v>0.42857142857142855</v>
      </c>
      <c r="Q11" s="18">
        <f t="shared" si="2"/>
        <v>0.3</v>
      </c>
      <c r="R11" s="17">
        <f t="shared" si="4"/>
        <v>0.53798641136504011</v>
      </c>
      <c r="S11" s="18">
        <f t="shared" si="5"/>
        <v>0.3497991967871486</v>
      </c>
    </row>
    <row r="12" spans="1:19" s="19" customFormat="1" ht="87.95" customHeight="1" x14ac:dyDescent="0.2">
      <c r="A12" s="110" t="s">
        <v>426</v>
      </c>
      <c r="B12" s="114" t="s">
        <v>427</v>
      </c>
      <c r="C12" s="134" t="s">
        <v>428</v>
      </c>
      <c r="D12" s="111"/>
      <c r="E12" s="112">
        <v>1990</v>
      </c>
      <c r="F12" s="113">
        <v>1493</v>
      </c>
      <c r="G12" s="113">
        <v>1393</v>
      </c>
      <c r="H12" s="113">
        <v>1294</v>
      </c>
      <c r="I12" s="166" t="s">
        <v>11</v>
      </c>
      <c r="J12" s="54"/>
      <c r="K12" s="3">
        <f t="shared" si="8"/>
        <v>0</v>
      </c>
      <c r="L12" s="3">
        <f t="shared" ref="L12:L22" si="11">J12*G12</f>
        <v>0</v>
      </c>
      <c r="M12" s="270">
        <f t="shared" si="3"/>
        <v>0</v>
      </c>
      <c r="N12" s="55">
        <f t="shared" si="6"/>
        <v>0.33288680509042196</v>
      </c>
      <c r="O12" s="55">
        <f t="shared" si="7"/>
        <v>0.24974874371859296</v>
      </c>
      <c r="P12" s="17">
        <f t="shared" ref="P12:P22" si="12">(E12-G12)/G12</f>
        <v>0.42857142857142855</v>
      </c>
      <c r="Q12" s="18">
        <f t="shared" ref="Q12:Q22" si="13">(E12-G12)/E12</f>
        <v>0.3</v>
      </c>
      <c r="R12" s="17">
        <f t="shared" si="4"/>
        <v>0.53786707882534779</v>
      </c>
      <c r="S12" s="18">
        <f t="shared" si="5"/>
        <v>0.34974874371859299</v>
      </c>
    </row>
    <row r="13" spans="1:19" s="19" customFormat="1" ht="87.95" customHeight="1" x14ac:dyDescent="0.2">
      <c r="A13" s="20" t="s">
        <v>429</v>
      </c>
      <c r="B13" s="11" t="s">
        <v>430</v>
      </c>
      <c r="C13" s="135" t="s">
        <v>431</v>
      </c>
      <c r="D13" s="21"/>
      <c r="E13" s="22">
        <v>2090</v>
      </c>
      <c r="F13" s="15">
        <v>1568</v>
      </c>
      <c r="G13" s="15">
        <v>1463</v>
      </c>
      <c r="H13" s="15">
        <v>1359</v>
      </c>
      <c r="I13" s="166" t="s">
        <v>11</v>
      </c>
      <c r="J13" s="54"/>
      <c r="K13" s="3">
        <f t="shared" si="8"/>
        <v>0</v>
      </c>
      <c r="L13" s="3">
        <f t="shared" si="11"/>
        <v>0</v>
      </c>
      <c r="M13" s="270">
        <f t="shared" si="3"/>
        <v>0</v>
      </c>
      <c r="N13" s="55">
        <f t="shared" si="6"/>
        <v>0.33290816326530615</v>
      </c>
      <c r="O13" s="55">
        <f t="shared" si="7"/>
        <v>0.24976076555023924</v>
      </c>
      <c r="P13" s="17">
        <f t="shared" si="12"/>
        <v>0.42857142857142855</v>
      </c>
      <c r="Q13" s="18">
        <f t="shared" si="13"/>
        <v>0.3</v>
      </c>
      <c r="R13" s="17">
        <f t="shared" si="4"/>
        <v>0.53789551140544523</v>
      </c>
      <c r="S13" s="18">
        <f t="shared" si="5"/>
        <v>0.34976076555023922</v>
      </c>
    </row>
    <row r="14" spans="1:19" s="19" customFormat="1" ht="87.95" customHeight="1" x14ac:dyDescent="0.2">
      <c r="A14" s="153" t="s">
        <v>568</v>
      </c>
      <c r="B14" s="11" t="s">
        <v>570</v>
      </c>
      <c r="C14" s="135" t="s">
        <v>431</v>
      </c>
      <c r="D14" s="21"/>
      <c r="E14" s="22">
        <v>2090</v>
      </c>
      <c r="F14" s="15">
        <v>1568</v>
      </c>
      <c r="G14" s="15">
        <v>1463</v>
      </c>
      <c r="H14" s="15">
        <v>1359</v>
      </c>
      <c r="I14" s="166" t="s">
        <v>11</v>
      </c>
      <c r="J14" s="54"/>
      <c r="K14" s="217">
        <f t="shared" ref="K14" si="14">F14*J14</f>
        <v>0</v>
      </c>
      <c r="L14" s="217">
        <f t="shared" ref="L14" si="15">J14*G14</f>
        <v>0</v>
      </c>
      <c r="M14" s="270">
        <f t="shared" si="3"/>
        <v>0</v>
      </c>
      <c r="N14" s="55">
        <f t="shared" ref="N14" si="16">(E14-F14)/F14</f>
        <v>0.33290816326530615</v>
      </c>
      <c r="O14" s="55">
        <f t="shared" ref="O14" si="17">(E14-F14)/E14</f>
        <v>0.24976076555023924</v>
      </c>
      <c r="P14" s="17">
        <f t="shared" ref="P14" si="18">(E14-G14)/G14</f>
        <v>0.42857142857142855</v>
      </c>
      <c r="Q14" s="18">
        <f t="shared" ref="Q14" si="19">(E14-G14)/E14</f>
        <v>0.3</v>
      </c>
      <c r="R14" s="17">
        <f t="shared" si="4"/>
        <v>0.53789551140544523</v>
      </c>
      <c r="S14" s="18">
        <f t="shared" si="5"/>
        <v>0.34976076555023922</v>
      </c>
    </row>
    <row r="15" spans="1:19" s="19" customFormat="1" ht="87.95" customHeight="1" x14ac:dyDescent="0.2">
      <c r="A15" s="20" t="s">
        <v>432</v>
      </c>
      <c r="B15" s="11" t="s">
        <v>433</v>
      </c>
      <c r="C15" s="136" t="s">
        <v>434</v>
      </c>
      <c r="D15" s="21"/>
      <c r="E15" s="22">
        <v>1590</v>
      </c>
      <c r="F15" s="15">
        <v>1193</v>
      </c>
      <c r="G15" s="15">
        <v>1113</v>
      </c>
      <c r="H15" s="15">
        <v>1034</v>
      </c>
      <c r="I15" s="166" t="s">
        <v>11</v>
      </c>
      <c r="J15" s="56"/>
      <c r="K15" s="3">
        <f t="shared" si="8"/>
        <v>0</v>
      </c>
      <c r="L15" s="3">
        <f t="shared" si="11"/>
        <v>0</v>
      </c>
      <c r="M15" s="270">
        <f t="shared" si="3"/>
        <v>0</v>
      </c>
      <c r="N15" s="55">
        <f t="shared" si="6"/>
        <v>0.33277451802179381</v>
      </c>
      <c r="O15" s="55">
        <f t="shared" si="7"/>
        <v>0.24968553459119497</v>
      </c>
      <c r="P15" s="17">
        <f t="shared" si="12"/>
        <v>0.42857142857142855</v>
      </c>
      <c r="Q15" s="18">
        <f t="shared" si="13"/>
        <v>0.3</v>
      </c>
      <c r="R15" s="17">
        <f t="shared" si="4"/>
        <v>0.53771760154738879</v>
      </c>
      <c r="S15" s="18">
        <f t="shared" si="5"/>
        <v>0.34968553459119495</v>
      </c>
    </row>
    <row r="16" spans="1:19" s="19" customFormat="1" ht="87.95" customHeight="1" x14ac:dyDescent="0.2">
      <c r="A16" s="153" t="s">
        <v>569</v>
      </c>
      <c r="B16" s="11" t="s">
        <v>571</v>
      </c>
      <c r="C16" s="136" t="s">
        <v>434</v>
      </c>
      <c r="D16" s="21"/>
      <c r="E16" s="22">
        <v>1590</v>
      </c>
      <c r="F16" s="15">
        <v>1193</v>
      </c>
      <c r="G16" s="15">
        <v>1113</v>
      </c>
      <c r="H16" s="15">
        <v>1034</v>
      </c>
      <c r="I16" s="166" t="s">
        <v>11</v>
      </c>
      <c r="J16" s="56"/>
      <c r="K16" s="217">
        <f t="shared" ref="K16" si="20">F16*J16</f>
        <v>0</v>
      </c>
      <c r="L16" s="217">
        <f t="shared" ref="L16" si="21">J16*G16</f>
        <v>0</v>
      </c>
      <c r="M16" s="270">
        <f t="shared" si="3"/>
        <v>0</v>
      </c>
      <c r="N16" s="55">
        <f t="shared" ref="N16" si="22">(E16-F16)/F16</f>
        <v>0.33277451802179381</v>
      </c>
      <c r="O16" s="55">
        <f t="shared" ref="O16" si="23">(E16-F16)/E16</f>
        <v>0.24968553459119497</v>
      </c>
      <c r="P16" s="17">
        <f t="shared" ref="P16" si="24">(E16-G16)/G16</f>
        <v>0.42857142857142855</v>
      </c>
      <c r="Q16" s="18">
        <f t="shared" ref="Q16" si="25">(E16-G16)/E16</f>
        <v>0.3</v>
      </c>
      <c r="R16" s="17">
        <f t="shared" si="4"/>
        <v>0.53771760154738879</v>
      </c>
      <c r="S16" s="18">
        <f t="shared" si="5"/>
        <v>0.34968553459119495</v>
      </c>
    </row>
    <row r="17" spans="1:19" s="19" customFormat="1" ht="87.95" customHeight="1" x14ac:dyDescent="0.2">
      <c r="A17" s="20" t="s">
        <v>435</v>
      </c>
      <c r="B17" s="11" t="s">
        <v>436</v>
      </c>
      <c r="C17" s="135" t="s">
        <v>437</v>
      </c>
      <c r="D17" s="21"/>
      <c r="E17" s="22">
        <v>2290</v>
      </c>
      <c r="F17" s="15">
        <v>1718</v>
      </c>
      <c r="G17" s="15">
        <v>1603</v>
      </c>
      <c r="H17" s="15">
        <v>1489</v>
      </c>
      <c r="I17" s="166" t="s">
        <v>11</v>
      </c>
      <c r="J17" s="54"/>
      <c r="K17" s="3">
        <f t="shared" si="8"/>
        <v>0</v>
      </c>
      <c r="L17" s="3">
        <f t="shared" si="11"/>
        <v>0</v>
      </c>
      <c r="M17" s="270">
        <f t="shared" si="3"/>
        <v>0</v>
      </c>
      <c r="N17" s="55">
        <f t="shared" si="6"/>
        <v>0.3329452852153667</v>
      </c>
      <c r="O17" s="55">
        <f t="shared" si="7"/>
        <v>0.2497816593886463</v>
      </c>
      <c r="P17" s="17">
        <f t="shared" si="12"/>
        <v>0.42857142857142855</v>
      </c>
      <c r="Q17" s="18">
        <f t="shared" si="13"/>
        <v>0.3</v>
      </c>
      <c r="R17" s="17">
        <f t="shared" si="4"/>
        <v>0.53794492948287442</v>
      </c>
      <c r="S17" s="18">
        <f t="shared" si="5"/>
        <v>0.3497816593886463</v>
      </c>
    </row>
    <row r="18" spans="1:19" s="19" customFormat="1" ht="87.95" customHeight="1" x14ac:dyDescent="0.2">
      <c r="A18" s="20" t="s">
        <v>438</v>
      </c>
      <c r="B18" s="11" t="s">
        <v>439</v>
      </c>
      <c r="C18" s="136" t="s">
        <v>440</v>
      </c>
      <c r="D18" s="21"/>
      <c r="E18" s="22">
        <v>890</v>
      </c>
      <c r="F18" s="15">
        <v>668</v>
      </c>
      <c r="G18" s="15">
        <v>623</v>
      </c>
      <c r="H18" s="15">
        <v>579</v>
      </c>
      <c r="I18" s="166" t="s">
        <v>11</v>
      </c>
      <c r="J18" s="56"/>
      <c r="K18" s="3">
        <f t="shared" si="8"/>
        <v>0</v>
      </c>
      <c r="L18" s="3">
        <f t="shared" si="11"/>
        <v>0</v>
      </c>
      <c r="M18" s="270">
        <f t="shared" si="3"/>
        <v>0</v>
      </c>
      <c r="N18" s="55">
        <f t="shared" si="6"/>
        <v>0.33233532934131738</v>
      </c>
      <c r="O18" s="55">
        <f t="shared" si="7"/>
        <v>0.24943820224719102</v>
      </c>
      <c r="P18" s="17">
        <f t="shared" si="12"/>
        <v>0.42857142857142855</v>
      </c>
      <c r="Q18" s="18">
        <f t="shared" si="13"/>
        <v>0.3</v>
      </c>
      <c r="R18" s="17">
        <f t="shared" si="4"/>
        <v>0.53713298791018993</v>
      </c>
      <c r="S18" s="18">
        <f t="shared" si="5"/>
        <v>0.34943820224719102</v>
      </c>
    </row>
    <row r="19" spans="1:19" s="19" customFormat="1" ht="87.95" customHeight="1" x14ac:dyDescent="0.2">
      <c r="A19" s="20" t="s">
        <v>441</v>
      </c>
      <c r="B19" s="11" t="s">
        <v>442</v>
      </c>
      <c r="C19" s="136" t="s">
        <v>443</v>
      </c>
      <c r="D19" s="21"/>
      <c r="E19" s="22">
        <v>890</v>
      </c>
      <c r="F19" s="15">
        <v>668</v>
      </c>
      <c r="G19" s="15">
        <v>623</v>
      </c>
      <c r="H19" s="15">
        <v>579</v>
      </c>
      <c r="I19" s="166" t="s">
        <v>11</v>
      </c>
      <c r="J19" s="56"/>
      <c r="K19" s="3">
        <f t="shared" si="8"/>
        <v>0</v>
      </c>
      <c r="L19" s="3">
        <f t="shared" si="11"/>
        <v>0</v>
      </c>
      <c r="M19" s="270">
        <f t="shared" si="3"/>
        <v>0</v>
      </c>
      <c r="N19" s="55">
        <f t="shared" si="6"/>
        <v>0.33233532934131738</v>
      </c>
      <c r="O19" s="55">
        <f t="shared" si="7"/>
        <v>0.24943820224719102</v>
      </c>
      <c r="P19" s="17">
        <f t="shared" si="12"/>
        <v>0.42857142857142855</v>
      </c>
      <c r="Q19" s="18">
        <f t="shared" si="13"/>
        <v>0.3</v>
      </c>
      <c r="R19" s="17">
        <f t="shared" si="4"/>
        <v>0.53713298791018993</v>
      </c>
      <c r="S19" s="18">
        <f t="shared" si="5"/>
        <v>0.34943820224719102</v>
      </c>
    </row>
    <row r="20" spans="1:19" s="19" customFormat="1" ht="87.95" customHeight="1" x14ac:dyDescent="0.2">
      <c r="A20" s="20" t="s">
        <v>444</v>
      </c>
      <c r="B20" s="11" t="s">
        <v>445</v>
      </c>
      <c r="C20" s="136" t="s">
        <v>446</v>
      </c>
      <c r="D20" s="21"/>
      <c r="E20" s="22">
        <v>890</v>
      </c>
      <c r="F20" s="15">
        <v>668</v>
      </c>
      <c r="G20" s="15">
        <v>623</v>
      </c>
      <c r="H20" s="15">
        <v>579</v>
      </c>
      <c r="I20" s="166" t="s">
        <v>11</v>
      </c>
      <c r="J20" s="56"/>
      <c r="K20" s="3">
        <f t="shared" si="8"/>
        <v>0</v>
      </c>
      <c r="L20" s="3">
        <f t="shared" si="11"/>
        <v>0</v>
      </c>
      <c r="M20" s="270">
        <f t="shared" si="3"/>
        <v>0</v>
      </c>
      <c r="N20" s="55">
        <f t="shared" si="6"/>
        <v>0.33233532934131738</v>
      </c>
      <c r="O20" s="55">
        <f t="shared" si="7"/>
        <v>0.24943820224719102</v>
      </c>
      <c r="P20" s="17">
        <f t="shared" si="12"/>
        <v>0.42857142857142855</v>
      </c>
      <c r="Q20" s="18">
        <f t="shared" si="13"/>
        <v>0.3</v>
      </c>
      <c r="R20" s="17">
        <f t="shared" si="4"/>
        <v>0.53713298791018993</v>
      </c>
      <c r="S20" s="18">
        <f t="shared" si="5"/>
        <v>0.34943820224719102</v>
      </c>
    </row>
    <row r="21" spans="1:19" s="19" customFormat="1" ht="87.95" customHeight="1" x14ac:dyDescent="0.2">
      <c r="A21" s="20" t="s">
        <v>447</v>
      </c>
      <c r="B21" s="11" t="s">
        <v>448</v>
      </c>
      <c r="C21" s="136" t="s">
        <v>449</v>
      </c>
      <c r="D21" s="21"/>
      <c r="E21" s="22">
        <v>890</v>
      </c>
      <c r="F21" s="15">
        <v>668</v>
      </c>
      <c r="G21" s="15">
        <v>623</v>
      </c>
      <c r="H21" s="15">
        <v>579</v>
      </c>
      <c r="I21" s="166" t="s">
        <v>11</v>
      </c>
      <c r="J21" s="56"/>
      <c r="K21" s="3">
        <f t="shared" si="8"/>
        <v>0</v>
      </c>
      <c r="L21" s="3">
        <f t="shared" si="11"/>
        <v>0</v>
      </c>
      <c r="M21" s="270">
        <f t="shared" si="3"/>
        <v>0</v>
      </c>
      <c r="N21" s="55">
        <f t="shared" si="6"/>
        <v>0.33233532934131738</v>
      </c>
      <c r="O21" s="55">
        <f t="shared" si="7"/>
        <v>0.24943820224719102</v>
      </c>
      <c r="P21" s="17">
        <f t="shared" si="12"/>
        <v>0.42857142857142855</v>
      </c>
      <c r="Q21" s="18">
        <f t="shared" si="13"/>
        <v>0.3</v>
      </c>
      <c r="R21" s="17">
        <f t="shared" si="4"/>
        <v>0.53713298791018993</v>
      </c>
      <c r="S21" s="18">
        <f t="shared" si="5"/>
        <v>0.34943820224719102</v>
      </c>
    </row>
    <row r="22" spans="1:19" s="19" customFormat="1" ht="87.95" customHeight="1" x14ac:dyDescent="0.2">
      <c r="A22" s="153" t="s">
        <v>648</v>
      </c>
      <c r="B22" s="11" t="s">
        <v>656</v>
      </c>
      <c r="C22" s="136" t="s">
        <v>649</v>
      </c>
      <c r="D22" s="21"/>
      <c r="E22" s="22">
        <v>1990</v>
      </c>
      <c r="F22" s="15">
        <v>1493</v>
      </c>
      <c r="G22" s="15">
        <v>1393</v>
      </c>
      <c r="H22" s="15">
        <v>1294</v>
      </c>
      <c r="I22" s="166" t="s">
        <v>11</v>
      </c>
      <c r="J22" s="56"/>
      <c r="K22" s="270">
        <f t="shared" si="8"/>
        <v>0</v>
      </c>
      <c r="L22" s="270">
        <f t="shared" si="11"/>
        <v>0</v>
      </c>
      <c r="M22" s="270">
        <f t="shared" si="3"/>
        <v>0</v>
      </c>
      <c r="N22" s="55">
        <f t="shared" si="6"/>
        <v>0.33288680509042196</v>
      </c>
      <c r="O22" s="55">
        <f t="shared" si="7"/>
        <v>0.24974874371859296</v>
      </c>
      <c r="P22" s="17">
        <f t="shared" si="12"/>
        <v>0.42857142857142855</v>
      </c>
      <c r="Q22" s="18">
        <f t="shared" si="13"/>
        <v>0.3</v>
      </c>
      <c r="R22" s="17">
        <f t="shared" si="4"/>
        <v>0.53786707882534779</v>
      </c>
      <c r="S22" s="18">
        <f t="shared" si="5"/>
        <v>0.34974874371859299</v>
      </c>
    </row>
    <row r="23" spans="1:19" s="19" customFormat="1" ht="87.95" customHeight="1" x14ac:dyDescent="0.2">
      <c r="A23" s="153" t="s">
        <v>652</v>
      </c>
      <c r="B23" s="11" t="s">
        <v>657</v>
      </c>
      <c r="C23" s="136" t="s">
        <v>650</v>
      </c>
      <c r="D23" s="21"/>
      <c r="E23" s="22">
        <v>1990</v>
      </c>
      <c r="F23" s="15">
        <v>1493</v>
      </c>
      <c r="G23" s="15">
        <v>1393</v>
      </c>
      <c r="H23" s="15">
        <v>1294</v>
      </c>
      <c r="I23" s="166" t="s">
        <v>11</v>
      </c>
      <c r="J23" s="56"/>
      <c r="K23" s="270">
        <f t="shared" ref="K23:K24" si="26">F23*J23</f>
        <v>0</v>
      </c>
      <c r="L23" s="270">
        <f t="shared" ref="L23:L24" si="27">J23*G23</f>
        <v>0</v>
      </c>
      <c r="M23" s="270">
        <f t="shared" ref="M23:M24" si="28">H23*J23</f>
        <v>0</v>
      </c>
      <c r="N23" s="55">
        <f t="shared" ref="N23:N24" si="29">(E23-F23)/F23</f>
        <v>0.33288680509042196</v>
      </c>
      <c r="O23" s="55">
        <f t="shared" ref="O23:O24" si="30">(E23-F23)/E23</f>
        <v>0.24974874371859296</v>
      </c>
      <c r="P23" s="17">
        <f t="shared" ref="P23:P24" si="31">(E23-G23)/G23</f>
        <v>0.42857142857142855</v>
      </c>
      <c r="Q23" s="18">
        <f t="shared" ref="Q23:Q24" si="32">(E23-G23)/E23</f>
        <v>0.3</v>
      </c>
      <c r="R23" s="17">
        <f t="shared" ref="R23:R24" si="33">(E23-H23)/H23</f>
        <v>0.53786707882534779</v>
      </c>
      <c r="S23" s="18">
        <f t="shared" ref="S23:S24" si="34">(E23-H23)/E23</f>
        <v>0.34974874371859299</v>
      </c>
    </row>
    <row r="24" spans="1:19" s="19" customFormat="1" ht="87.95" customHeight="1" x14ac:dyDescent="0.2">
      <c r="A24" s="153" t="s">
        <v>653</v>
      </c>
      <c r="B24" s="11" t="s">
        <v>655</v>
      </c>
      <c r="C24" s="136" t="s">
        <v>651</v>
      </c>
      <c r="D24" s="21"/>
      <c r="E24" s="22">
        <v>1990</v>
      </c>
      <c r="F24" s="15">
        <v>1493</v>
      </c>
      <c r="G24" s="15">
        <v>1393</v>
      </c>
      <c r="H24" s="15">
        <v>1294</v>
      </c>
      <c r="I24" s="166" t="s">
        <v>11</v>
      </c>
      <c r="J24" s="56"/>
      <c r="K24" s="270">
        <f t="shared" si="26"/>
        <v>0</v>
      </c>
      <c r="L24" s="270">
        <f t="shared" si="27"/>
        <v>0</v>
      </c>
      <c r="M24" s="270">
        <f t="shared" si="28"/>
        <v>0</v>
      </c>
      <c r="N24" s="55">
        <f t="shared" si="29"/>
        <v>0.33288680509042196</v>
      </c>
      <c r="O24" s="55">
        <f t="shared" si="30"/>
        <v>0.24974874371859296</v>
      </c>
      <c r="P24" s="17">
        <f t="shared" si="31"/>
        <v>0.42857142857142855</v>
      </c>
      <c r="Q24" s="18">
        <f t="shared" si="32"/>
        <v>0.3</v>
      </c>
      <c r="R24" s="17">
        <f t="shared" si="33"/>
        <v>0.53786707882534779</v>
      </c>
      <c r="S24" s="18">
        <f t="shared" si="34"/>
        <v>0.34974874371859299</v>
      </c>
    </row>
    <row r="26" spans="1:19" x14ac:dyDescent="0.2">
      <c r="A26" s="29"/>
      <c r="B26" s="29"/>
      <c r="C26" s="31"/>
      <c r="D26" s="29"/>
      <c r="E26" s="29"/>
      <c r="F26" s="29"/>
      <c r="G26" s="29"/>
      <c r="H26" s="29"/>
      <c r="I26" s="32"/>
      <c r="J26" s="29"/>
    </row>
    <row r="27" spans="1:19" ht="22.5" customHeight="1" x14ac:dyDescent="0.2">
      <c r="A27" s="452" t="s">
        <v>506</v>
      </c>
      <c r="B27" s="452"/>
      <c r="C27" s="452"/>
      <c r="D27" s="452"/>
      <c r="E27" s="292" t="s">
        <v>481</v>
      </c>
      <c r="F27" s="292"/>
      <c r="G27" s="292"/>
      <c r="H27" s="292"/>
      <c r="I27" s="292"/>
      <c r="J27" s="292"/>
    </row>
    <row r="28" spans="1:19" x14ac:dyDescent="0.2">
      <c r="A28" s="139"/>
      <c r="B28" s="139"/>
      <c r="C28" s="140"/>
      <c r="D28" s="139"/>
      <c r="E28" s="139"/>
      <c r="F28" s="139"/>
      <c r="G28" s="139"/>
      <c r="H28" s="139"/>
      <c r="I28" s="32"/>
      <c r="J28" s="139"/>
    </row>
    <row r="29" spans="1:19" ht="22.5" x14ac:dyDescent="0.2">
      <c r="A29" s="294" t="s">
        <v>477</v>
      </c>
      <c r="B29" s="294"/>
      <c r="C29" s="294"/>
      <c r="D29" s="294"/>
      <c r="E29" s="292" t="s">
        <v>687</v>
      </c>
      <c r="F29" s="292"/>
      <c r="G29" s="292"/>
      <c r="H29" s="292"/>
      <c r="I29" s="292"/>
      <c r="J29" s="292"/>
    </row>
    <row r="30" spans="1:19" x14ac:dyDescent="0.2">
      <c r="A30" s="29"/>
      <c r="B30" s="29"/>
      <c r="C30" s="31"/>
      <c r="D30" s="29"/>
      <c r="E30" s="29"/>
      <c r="F30" s="29"/>
      <c r="G30" s="29"/>
      <c r="H30" s="29"/>
      <c r="I30" s="32"/>
      <c r="J30" s="29"/>
    </row>
    <row r="32" spans="1:19" x14ac:dyDescent="0.2">
      <c r="A32" s="29"/>
      <c r="B32" s="29"/>
      <c r="C32" s="31"/>
      <c r="D32" s="29"/>
      <c r="E32" s="29"/>
      <c r="F32" s="29"/>
      <c r="G32" s="29"/>
      <c r="H32" s="29"/>
      <c r="I32" s="32"/>
      <c r="J32" s="29"/>
    </row>
    <row r="33" spans="1:10" ht="25.5" x14ac:dyDescent="0.35">
      <c r="A33" s="372" t="s">
        <v>305</v>
      </c>
      <c r="B33" s="372"/>
      <c r="C33" s="372"/>
      <c r="D33" s="372"/>
      <c r="E33" s="372"/>
      <c r="F33" s="372"/>
      <c r="G33" s="372"/>
      <c r="H33" s="269"/>
      <c r="I33" s="32"/>
      <c r="J33" s="29"/>
    </row>
    <row r="34" spans="1:10" ht="25.5" x14ac:dyDescent="0.35">
      <c r="A34" s="372" t="s">
        <v>306</v>
      </c>
      <c r="B34" s="372"/>
      <c r="C34" s="372"/>
      <c r="D34" s="372"/>
      <c r="E34" s="372"/>
      <c r="F34" s="372"/>
      <c r="G34" s="372"/>
      <c r="H34" s="269"/>
      <c r="I34" s="32"/>
      <c r="J34" s="29"/>
    </row>
    <row r="35" spans="1:10" ht="25.5" x14ac:dyDescent="0.35">
      <c r="A35" s="372" t="s">
        <v>537</v>
      </c>
      <c r="B35" s="372"/>
      <c r="C35" s="372"/>
      <c r="D35" s="372"/>
      <c r="E35" s="372"/>
      <c r="F35" s="372"/>
      <c r="G35" s="372"/>
      <c r="H35" s="269"/>
      <c r="I35" s="32"/>
      <c r="J35" s="29"/>
    </row>
    <row r="36" spans="1:10" ht="25.5" x14ac:dyDescent="0.35">
      <c r="A36" s="372" t="s">
        <v>307</v>
      </c>
      <c r="B36" s="372"/>
      <c r="C36" s="372"/>
      <c r="D36" s="372"/>
      <c r="E36" s="372"/>
      <c r="F36" s="372"/>
      <c r="G36" s="372"/>
      <c r="H36" s="372"/>
      <c r="I36" s="372"/>
      <c r="J36" s="372"/>
    </row>
    <row r="37" spans="1:10" ht="25.5" x14ac:dyDescent="0.35">
      <c r="A37" s="372" t="s">
        <v>308</v>
      </c>
      <c r="B37" s="372"/>
      <c r="C37" s="372"/>
      <c r="D37" s="372"/>
      <c r="E37" s="372"/>
      <c r="F37" s="372"/>
      <c r="G37" s="372"/>
      <c r="H37" s="269"/>
      <c r="I37" s="32"/>
      <c r="J37" s="29"/>
    </row>
    <row r="38" spans="1:10" ht="25.5" x14ac:dyDescent="0.35">
      <c r="A38" s="372" t="s">
        <v>309</v>
      </c>
      <c r="B38" s="372"/>
      <c r="C38" s="372"/>
      <c r="D38" s="372"/>
      <c r="E38" s="372"/>
      <c r="F38" s="372"/>
      <c r="G38" s="372"/>
      <c r="H38" s="372"/>
      <c r="I38" s="372"/>
      <c r="J38" s="372"/>
    </row>
    <row r="39" spans="1:10" x14ac:dyDescent="0.2">
      <c r="A39" s="29"/>
      <c r="B39" s="29"/>
      <c r="C39" s="31"/>
      <c r="D39" s="29"/>
      <c r="E39" s="29"/>
      <c r="F39" s="29"/>
      <c r="G39" s="29"/>
      <c r="H39" s="29"/>
      <c r="I39" s="32"/>
      <c r="J39" s="29"/>
    </row>
    <row r="40" spans="1:10" ht="23.25" customHeight="1" x14ac:dyDescent="0.2"/>
    <row r="41" spans="1:10" ht="25.5" x14ac:dyDescent="0.35">
      <c r="A41" s="38" t="s">
        <v>310</v>
      </c>
      <c r="B41" s="38"/>
      <c r="C41" s="30"/>
      <c r="D41" s="39"/>
      <c r="E41" s="38"/>
      <c r="F41" s="38"/>
      <c r="G41" s="38"/>
      <c r="H41" s="38"/>
      <c r="I41" s="39"/>
      <c r="J41" s="39"/>
    </row>
    <row r="42" spans="1:10" ht="25.5" x14ac:dyDescent="0.35">
      <c r="A42" s="38" t="s">
        <v>192</v>
      </c>
      <c r="B42" s="38"/>
      <c r="C42" s="30"/>
      <c r="D42" s="39"/>
      <c r="E42" s="38"/>
      <c r="F42" s="38"/>
      <c r="G42" s="38"/>
      <c r="H42" s="38"/>
      <c r="I42" s="39"/>
      <c r="J42" s="39"/>
    </row>
    <row r="43" spans="1:10" ht="25.5" x14ac:dyDescent="0.35">
      <c r="A43" s="38" t="s">
        <v>543</v>
      </c>
      <c r="B43" s="38"/>
      <c r="C43" s="30"/>
      <c r="D43" s="39"/>
      <c r="E43" s="38"/>
      <c r="F43" s="38"/>
      <c r="G43" s="38"/>
      <c r="H43" s="38"/>
      <c r="I43" s="39"/>
      <c r="J43" s="39"/>
    </row>
    <row r="44" spans="1:10" ht="22.5" x14ac:dyDescent="0.3">
      <c r="A44" s="41"/>
      <c r="B44" s="41"/>
      <c r="C44" s="42"/>
      <c r="D44" s="41"/>
      <c r="E44" s="41"/>
      <c r="F44" s="41"/>
      <c r="G44" s="41"/>
      <c r="H44" s="41"/>
      <c r="I44" s="43"/>
      <c r="J44" s="41"/>
    </row>
    <row r="45" spans="1:10" ht="22.5" x14ac:dyDescent="0.3">
      <c r="A45" s="339" t="s">
        <v>490</v>
      </c>
      <c r="B45" s="370"/>
      <c r="C45" s="370"/>
      <c r="D45" s="370"/>
      <c r="E45" s="370"/>
      <c r="F45" s="126"/>
      <c r="G45" s="126"/>
      <c r="H45" s="126"/>
      <c r="I45" s="127"/>
      <c r="J45" s="127"/>
    </row>
    <row r="46" spans="1:10" ht="22.5" x14ac:dyDescent="0.3">
      <c r="A46" s="336" t="str">
        <f>МЕНЮ!F8</f>
        <v>НИКОЛАЙ ТЕЛКОВ</v>
      </c>
      <c r="B46" s="371"/>
      <c r="C46" s="371"/>
      <c r="D46" s="371"/>
      <c r="E46" s="371"/>
      <c r="F46" s="126"/>
      <c r="G46" s="126"/>
      <c r="H46" s="126"/>
      <c r="I46" s="127"/>
      <c r="J46" s="127"/>
    </row>
    <row r="47" spans="1:10" ht="22.5" x14ac:dyDescent="0.3">
      <c r="A47" s="131" t="s">
        <v>491</v>
      </c>
      <c r="B47" s="336" t="str">
        <f>МЕНЮ!F9</f>
        <v>8(495)518-36-99</v>
      </c>
      <c r="C47" s="371"/>
      <c r="D47" s="371"/>
      <c r="E47" s="371"/>
      <c r="F47" s="126"/>
      <c r="G47" s="126"/>
      <c r="H47" s="126"/>
      <c r="I47" s="127"/>
      <c r="J47" s="127"/>
    </row>
    <row r="48" spans="1:10" ht="22.5" x14ac:dyDescent="0.3">
      <c r="A48" s="131" t="s">
        <v>492</v>
      </c>
      <c r="B48" s="337" t="str">
        <f>МЕНЮ!F10</f>
        <v>ik@razor-russia.ru</v>
      </c>
      <c r="C48" s="337"/>
      <c r="D48" s="337"/>
      <c r="E48" s="337"/>
      <c r="F48" s="126"/>
      <c r="G48" s="126"/>
      <c r="H48" s="126"/>
      <c r="I48" s="127"/>
      <c r="J48" s="127"/>
    </row>
  </sheetData>
  <mergeCells count="26">
    <mergeCell ref="L3:L4"/>
    <mergeCell ref="N3:S4"/>
    <mergeCell ref="I4:J4"/>
    <mergeCell ref="G4:H4"/>
    <mergeCell ref="K3:K4"/>
    <mergeCell ref="B47:E47"/>
    <mergeCell ref="B48:E48"/>
    <mergeCell ref="A38:J38"/>
    <mergeCell ref="A37:G37"/>
    <mergeCell ref="I3:J3"/>
    <mergeCell ref="A33:G33"/>
    <mergeCell ref="A34:G34"/>
    <mergeCell ref="A35:G35"/>
    <mergeCell ref="A36:J36"/>
    <mergeCell ref="A27:D27"/>
    <mergeCell ref="A29:D29"/>
    <mergeCell ref="E27:J27"/>
    <mergeCell ref="E29:J29"/>
    <mergeCell ref="G3:H3"/>
    <mergeCell ref="E3:F4"/>
    <mergeCell ref="C4:D4"/>
    <mergeCell ref="C3:D3"/>
    <mergeCell ref="D2:J2"/>
    <mergeCell ref="A2:C2"/>
    <mergeCell ref="A45:E45"/>
    <mergeCell ref="A46:E46"/>
  </mergeCells>
  <hyperlinks>
    <hyperlink ref="C6" r:id="rId1" xr:uid="{00000000-0004-0000-0600-000000000000}"/>
    <hyperlink ref="C17" r:id="rId2" xr:uid="{00000000-0004-0000-0600-000001000000}"/>
    <hyperlink ref="C10" r:id="rId3" xr:uid="{00000000-0004-0000-0600-000002000000}"/>
    <hyperlink ref="C19" r:id="rId4" xr:uid="{00000000-0004-0000-0600-000003000000}"/>
    <hyperlink ref="C20" r:id="rId5" xr:uid="{00000000-0004-0000-0600-000004000000}"/>
    <hyperlink ref="C21" r:id="rId6" xr:uid="{00000000-0004-0000-0600-000005000000}"/>
    <hyperlink ref="C18" r:id="rId7" xr:uid="{00000000-0004-0000-0600-000006000000}"/>
    <hyperlink ref="C15" r:id="rId8" xr:uid="{00000000-0004-0000-0600-000007000000}"/>
    <hyperlink ref="C13" r:id="rId9" xr:uid="{00000000-0004-0000-0600-000008000000}"/>
    <hyperlink ref="E29" r:id="rId10" xr:uid="{00000000-0004-0000-0600-000009000000}"/>
    <hyperlink ref="C9" r:id="rId11" xr:uid="{00000000-0004-0000-0600-00000A000000}"/>
    <hyperlink ref="C12" r:id="rId12" xr:uid="{00000000-0004-0000-0600-00000B000000}"/>
    <hyperlink ref="A1" location="МЕНЮ!R1C1" tooltip="Возврат на главную страницу. Итоговая сумма заказа..." display="МЕНЮ" xr:uid="{00000000-0004-0000-0600-00000C000000}"/>
    <hyperlink ref="E27" r:id="rId13" xr:uid="{00000000-0004-0000-0600-00000D000000}"/>
    <hyperlink ref="B48" r:id="rId14" display="ik@razor-russia.ru" xr:uid="{00000000-0004-0000-0600-00000E000000}"/>
    <hyperlink ref="C11" r:id="rId15" xr:uid="{00000000-0004-0000-0600-00000F000000}"/>
    <hyperlink ref="C22" r:id="rId16" xr:uid="{00000000-0004-0000-0600-000010000000}"/>
    <hyperlink ref="C23" r:id="rId17" xr:uid="{00000000-0004-0000-0600-000011000000}"/>
    <hyperlink ref="C24" r:id="rId18" xr:uid="{00000000-0004-0000-0600-000012000000}"/>
  </hyperlinks>
  <pageMargins left="0.25" right="0.25" top="0.75" bottom="0.75" header="0.3" footer="0.3"/>
  <pageSetup paperSize="9" scale="40" orientation="portrait" r:id="rId19"/>
  <ignoredErrors>
    <ignoredError sqref="B16:B21 B6:B11 B15 B12:B14" numberStoredAsText="1"/>
  </ignoredErrors>
  <drawing r:id="rId2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/>
  </sheetPr>
  <dimension ref="A1:D66"/>
  <sheetViews>
    <sheetView zoomScale="70" zoomScaleNormal="70" workbookViewId="0">
      <selection activeCell="A2" sqref="A2"/>
    </sheetView>
  </sheetViews>
  <sheetFormatPr defaultColWidth="11" defaultRowHeight="12.75" x14ac:dyDescent="0.2"/>
  <cols>
    <col min="1" max="1" width="12.5" style="102" customWidth="1"/>
    <col min="2" max="2" width="47.5" style="102" customWidth="1"/>
    <col min="3" max="3" width="107.625" style="102" customWidth="1"/>
    <col min="4" max="4" width="5" style="102" customWidth="1"/>
    <col min="5" max="16384" width="11" style="102"/>
  </cols>
  <sheetData>
    <row r="1" spans="1:4" s="67" customFormat="1" ht="55.5" customHeight="1" x14ac:dyDescent="0.25">
      <c r="A1" s="97" t="s">
        <v>456</v>
      </c>
      <c r="B1" s="99"/>
      <c r="C1" s="58"/>
      <c r="D1" s="100"/>
    </row>
    <row r="2" spans="1:4" ht="27.75" customHeight="1" x14ac:dyDescent="0.2">
      <c r="A2" s="101"/>
      <c r="B2" s="101"/>
      <c r="C2" s="101"/>
      <c r="D2" s="101"/>
    </row>
    <row r="3" spans="1:4" ht="19.5" x14ac:dyDescent="0.25">
      <c r="A3" s="101"/>
      <c r="B3" s="467" t="s">
        <v>58</v>
      </c>
      <c r="C3" s="467"/>
      <c r="D3" s="101"/>
    </row>
    <row r="4" spans="1:4" ht="19.5" x14ac:dyDescent="0.25">
      <c r="A4" s="101"/>
      <c r="B4" s="468" t="s">
        <v>478</v>
      </c>
      <c r="C4" s="468"/>
      <c r="D4" s="101"/>
    </row>
    <row r="5" spans="1:4" ht="19.5" x14ac:dyDescent="0.25">
      <c r="A5" s="101"/>
      <c r="B5" s="467" t="s">
        <v>542</v>
      </c>
      <c r="C5" s="467"/>
      <c r="D5" s="101"/>
    </row>
    <row r="6" spans="1:4" ht="19.5" x14ac:dyDescent="0.25">
      <c r="A6" s="101"/>
      <c r="B6" s="469" t="s">
        <v>488</v>
      </c>
      <c r="C6" s="469"/>
      <c r="D6" s="101"/>
    </row>
    <row r="7" spans="1:4" ht="18" customHeight="1" x14ac:dyDescent="0.25">
      <c r="A7" s="101"/>
      <c r="B7" s="117"/>
      <c r="C7" s="117"/>
      <c r="D7" s="101"/>
    </row>
    <row r="8" spans="1:4" ht="19.5" x14ac:dyDescent="0.25">
      <c r="A8" s="101"/>
      <c r="B8" s="466" t="s">
        <v>203</v>
      </c>
      <c r="C8" s="466"/>
      <c r="D8" s="101"/>
    </row>
    <row r="9" spans="1:4" ht="19.5" x14ac:dyDescent="0.25">
      <c r="A9" s="101"/>
      <c r="B9" s="466" t="s">
        <v>61</v>
      </c>
      <c r="C9" s="466"/>
      <c r="D9" s="101"/>
    </row>
    <row r="10" spans="1:4" ht="18" x14ac:dyDescent="0.25">
      <c r="A10" s="101"/>
      <c r="B10" s="103"/>
      <c r="C10" s="103"/>
      <c r="D10" s="101"/>
    </row>
    <row r="11" spans="1:4" ht="19.5" x14ac:dyDescent="0.25">
      <c r="A11" s="101"/>
      <c r="B11" s="118" t="s">
        <v>59</v>
      </c>
      <c r="C11" s="105"/>
      <c r="D11" s="101"/>
    </row>
    <row r="12" spans="1:4" ht="52.5" customHeight="1" x14ac:dyDescent="0.2">
      <c r="A12" s="101"/>
      <c r="B12" s="123" t="s">
        <v>467</v>
      </c>
      <c r="C12" s="119" t="s">
        <v>481</v>
      </c>
      <c r="D12" s="101"/>
    </row>
    <row r="13" spans="1:4" ht="45" customHeight="1" x14ac:dyDescent="0.2">
      <c r="A13" s="101"/>
      <c r="B13" s="106" t="s">
        <v>468</v>
      </c>
      <c r="C13" s="107" t="s">
        <v>57</v>
      </c>
      <c r="D13" s="101"/>
    </row>
    <row r="14" spans="1:4" ht="18" x14ac:dyDescent="0.25">
      <c r="A14" s="101"/>
      <c r="B14" s="104"/>
      <c r="C14" s="105"/>
      <c r="D14" s="101"/>
    </row>
    <row r="15" spans="1:4" ht="19.5" x14ac:dyDescent="0.25">
      <c r="A15" s="101"/>
      <c r="B15" s="108" t="s">
        <v>459</v>
      </c>
      <c r="C15" s="105"/>
      <c r="D15" s="101"/>
    </row>
    <row r="16" spans="1:4" ht="19.5" x14ac:dyDescent="0.25">
      <c r="A16" s="101"/>
      <c r="B16" s="109" t="s">
        <v>574</v>
      </c>
      <c r="C16" s="107" t="s">
        <v>688</v>
      </c>
      <c r="D16" s="101"/>
    </row>
    <row r="17" spans="1:4" ht="19.5" x14ac:dyDescent="0.25">
      <c r="A17" s="101"/>
      <c r="B17" s="109" t="s">
        <v>460</v>
      </c>
      <c r="C17" s="107" t="s">
        <v>689</v>
      </c>
      <c r="D17" s="101"/>
    </row>
    <row r="18" spans="1:4" ht="20.100000000000001" customHeight="1" x14ac:dyDescent="0.25">
      <c r="A18" s="101"/>
      <c r="B18" s="109" t="s">
        <v>462</v>
      </c>
      <c r="C18" s="107" t="s">
        <v>690</v>
      </c>
      <c r="D18" s="101"/>
    </row>
    <row r="19" spans="1:4" ht="20.100000000000001" customHeight="1" x14ac:dyDescent="0.25">
      <c r="A19" s="101"/>
      <c r="B19" s="109"/>
      <c r="C19" s="107"/>
      <c r="D19" s="101"/>
    </row>
    <row r="20" spans="1:4" ht="20.100000000000001" customHeight="1" x14ac:dyDescent="0.25">
      <c r="A20" s="101"/>
      <c r="B20" s="108" t="s">
        <v>465</v>
      </c>
      <c r="C20" s="107"/>
      <c r="D20" s="101"/>
    </row>
    <row r="21" spans="1:4" ht="20.100000000000001" customHeight="1" x14ac:dyDescent="0.25">
      <c r="A21" s="101"/>
      <c r="B21" s="109" t="s">
        <v>574</v>
      </c>
      <c r="C21" s="107" t="s">
        <v>691</v>
      </c>
      <c r="D21" s="101"/>
    </row>
    <row r="22" spans="1:4" ht="20.100000000000001" customHeight="1" x14ac:dyDescent="0.25">
      <c r="A22" s="101"/>
      <c r="B22" s="109" t="s">
        <v>460</v>
      </c>
      <c r="C22" s="107" t="s">
        <v>692</v>
      </c>
      <c r="D22" s="101"/>
    </row>
    <row r="23" spans="1:4" ht="20.100000000000001" customHeight="1" x14ac:dyDescent="0.25">
      <c r="A23" s="101"/>
      <c r="B23" s="109" t="s">
        <v>462</v>
      </c>
      <c r="C23" s="107" t="s">
        <v>693</v>
      </c>
      <c r="D23" s="101"/>
    </row>
    <row r="24" spans="1:4" ht="20.100000000000001" customHeight="1" x14ac:dyDescent="0.25">
      <c r="A24" s="101"/>
      <c r="B24" s="109"/>
      <c r="C24" s="107"/>
      <c r="D24" s="101"/>
    </row>
    <row r="25" spans="1:4" ht="20.100000000000001" customHeight="1" x14ac:dyDescent="0.25">
      <c r="A25" s="101"/>
      <c r="B25" s="108" t="s">
        <v>463</v>
      </c>
      <c r="C25" s="107"/>
      <c r="D25" s="101"/>
    </row>
    <row r="26" spans="1:4" ht="20.100000000000001" customHeight="1" x14ac:dyDescent="0.25">
      <c r="A26" s="101"/>
      <c r="B26" s="109" t="s">
        <v>574</v>
      </c>
      <c r="C26" s="107" t="s">
        <v>694</v>
      </c>
      <c r="D26" s="101"/>
    </row>
    <row r="27" spans="1:4" ht="20.100000000000001" customHeight="1" x14ac:dyDescent="0.25">
      <c r="A27" s="101"/>
      <c r="B27" s="109" t="s">
        <v>460</v>
      </c>
      <c r="C27" s="107" t="s">
        <v>686</v>
      </c>
      <c r="D27" s="101"/>
    </row>
    <row r="28" spans="1:4" ht="20.100000000000001" customHeight="1" x14ac:dyDescent="0.25">
      <c r="A28" s="101"/>
      <c r="B28" s="109" t="s">
        <v>462</v>
      </c>
      <c r="C28" s="107" t="s">
        <v>695</v>
      </c>
      <c r="D28" s="101"/>
    </row>
    <row r="29" spans="1:4" ht="20.100000000000001" customHeight="1" x14ac:dyDescent="0.25">
      <c r="A29" s="101"/>
      <c r="B29" s="109"/>
      <c r="C29" s="107"/>
      <c r="D29" s="101"/>
    </row>
    <row r="30" spans="1:4" ht="20.100000000000001" customHeight="1" x14ac:dyDescent="0.25">
      <c r="A30" s="101"/>
      <c r="B30" s="108" t="s">
        <v>464</v>
      </c>
      <c r="C30" s="107"/>
      <c r="D30" s="101"/>
    </row>
    <row r="31" spans="1:4" ht="20.100000000000001" customHeight="1" x14ac:dyDescent="0.25">
      <c r="A31" s="101"/>
      <c r="B31" s="109" t="s">
        <v>574</v>
      </c>
      <c r="C31" s="107" t="s">
        <v>696</v>
      </c>
      <c r="D31" s="101"/>
    </row>
    <row r="32" spans="1:4" ht="20.100000000000001" customHeight="1" x14ac:dyDescent="0.25">
      <c r="A32" s="101"/>
      <c r="B32" s="109" t="s">
        <v>460</v>
      </c>
      <c r="C32" s="107" t="s">
        <v>684</v>
      </c>
      <c r="D32" s="101"/>
    </row>
    <row r="33" spans="1:4" ht="20.100000000000001" customHeight="1" x14ac:dyDescent="0.25">
      <c r="A33" s="101"/>
      <c r="B33" s="109" t="s">
        <v>462</v>
      </c>
      <c r="C33" s="107" t="s">
        <v>697</v>
      </c>
      <c r="D33" s="101"/>
    </row>
    <row r="34" spans="1:4" ht="20.100000000000001" customHeight="1" x14ac:dyDescent="0.25">
      <c r="A34" s="101"/>
      <c r="B34" s="109"/>
      <c r="C34" s="107"/>
      <c r="D34" s="101"/>
    </row>
    <row r="35" spans="1:4" ht="20.100000000000001" customHeight="1" x14ac:dyDescent="0.25">
      <c r="A35" s="101"/>
      <c r="B35" s="108" t="s">
        <v>466</v>
      </c>
      <c r="C35" s="107"/>
      <c r="D35" s="101"/>
    </row>
    <row r="36" spans="1:4" ht="20.100000000000001" customHeight="1" x14ac:dyDescent="0.25">
      <c r="A36" s="101"/>
      <c r="B36" s="109" t="s">
        <v>574</v>
      </c>
      <c r="C36" s="107" t="s">
        <v>700</v>
      </c>
      <c r="D36" s="101"/>
    </row>
    <row r="37" spans="1:4" ht="20.100000000000001" customHeight="1" x14ac:dyDescent="0.25">
      <c r="A37" s="101"/>
      <c r="B37" s="109" t="s">
        <v>460</v>
      </c>
      <c r="C37" s="107" t="s">
        <v>698</v>
      </c>
      <c r="D37" s="101"/>
    </row>
    <row r="38" spans="1:4" ht="20.100000000000001" customHeight="1" x14ac:dyDescent="0.25">
      <c r="A38" s="101"/>
      <c r="B38" s="109" t="s">
        <v>462</v>
      </c>
      <c r="C38" s="107" t="s">
        <v>699</v>
      </c>
      <c r="D38" s="101"/>
    </row>
    <row r="39" spans="1:4" ht="20.100000000000001" customHeight="1" x14ac:dyDescent="0.25">
      <c r="A39" s="101"/>
      <c r="B39" s="109"/>
      <c r="C39" s="105"/>
      <c r="D39" s="101"/>
    </row>
    <row r="40" spans="1:4" ht="18" x14ac:dyDescent="0.25">
      <c r="A40" s="101"/>
      <c r="B40" s="103"/>
      <c r="C40" s="103"/>
      <c r="D40" s="101"/>
    </row>
    <row r="41" spans="1:4" ht="19.5" x14ac:dyDescent="0.25">
      <c r="A41" s="101"/>
      <c r="B41" s="466" t="s">
        <v>207</v>
      </c>
      <c r="C41" s="466"/>
      <c r="D41" s="101"/>
    </row>
    <row r="42" spans="1:4" ht="18" customHeight="1" x14ac:dyDescent="0.25">
      <c r="A42" s="101"/>
      <c r="B42" s="117"/>
      <c r="C42" s="117"/>
      <c r="D42" s="101"/>
    </row>
    <row r="43" spans="1:4" ht="19.5" x14ac:dyDescent="0.25">
      <c r="A43" s="101"/>
      <c r="B43" s="467" t="s">
        <v>486</v>
      </c>
      <c r="C43" s="467"/>
      <c r="D43" s="101"/>
    </row>
    <row r="44" spans="1:4" ht="18" customHeight="1" x14ac:dyDescent="0.25">
      <c r="A44" s="101"/>
      <c r="B44" s="467" t="s">
        <v>60</v>
      </c>
      <c r="C44" s="467"/>
      <c r="D44" s="101"/>
    </row>
    <row r="45" spans="1:4" ht="19.5" x14ac:dyDescent="0.25">
      <c r="A45" s="101"/>
      <c r="B45" s="117"/>
      <c r="C45" s="117"/>
      <c r="D45" s="101"/>
    </row>
    <row r="46" spans="1:4" ht="19.5" x14ac:dyDescent="0.25">
      <c r="A46" s="101"/>
      <c r="B46" s="466" t="s">
        <v>204</v>
      </c>
      <c r="C46" s="466"/>
      <c r="D46" s="101"/>
    </row>
    <row r="47" spans="1:4" ht="19.5" x14ac:dyDescent="0.25">
      <c r="A47" s="101"/>
      <c r="B47" s="466" t="s">
        <v>82</v>
      </c>
      <c r="C47" s="466"/>
      <c r="D47" s="101"/>
    </row>
    <row r="48" spans="1:4" ht="19.5" x14ac:dyDescent="0.25">
      <c r="A48" s="101"/>
      <c r="B48" s="466" t="s">
        <v>487</v>
      </c>
      <c r="C48" s="466"/>
      <c r="D48" s="101"/>
    </row>
    <row r="49" spans="1:4" ht="19.5" x14ac:dyDescent="0.25">
      <c r="A49" s="101"/>
      <c r="B49" s="117"/>
      <c r="C49" s="117"/>
      <c r="D49" s="101"/>
    </row>
    <row r="50" spans="1:4" ht="18" customHeight="1" x14ac:dyDescent="0.25">
      <c r="A50" s="101"/>
      <c r="B50" s="467" t="s">
        <v>469</v>
      </c>
      <c r="C50" s="467"/>
      <c r="D50" s="101"/>
    </row>
    <row r="51" spans="1:4" ht="19.5" x14ac:dyDescent="0.25">
      <c r="A51" s="101"/>
      <c r="B51" s="467" t="s">
        <v>83</v>
      </c>
      <c r="C51" s="467"/>
      <c r="D51" s="101"/>
    </row>
    <row r="52" spans="1:4" ht="19.5" x14ac:dyDescent="0.25">
      <c r="A52" s="101"/>
      <c r="B52" s="467" t="s">
        <v>84</v>
      </c>
      <c r="C52" s="467"/>
      <c r="D52" s="101"/>
    </row>
    <row r="53" spans="1:4" ht="19.5" x14ac:dyDescent="0.25">
      <c r="A53" s="101"/>
      <c r="B53" s="467" t="s">
        <v>85</v>
      </c>
      <c r="C53" s="467"/>
      <c r="D53" s="101"/>
    </row>
    <row r="54" spans="1:4" ht="19.5" x14ac:dyDescent="0.25">
      <c r="A54" s="101"/>
      <c r="B54" s="467" t="s">
        <v>206</v>
      </c>
      <c r="C54" s="467"/>
      <c r="D54" s="101"/>
    </row>
    <row r="55" spans="1:4" ht="19.5" x14ac:dyDescent="0.25">
      <c r="A55" s="101"/>
      <c r="B55" s="467" t="s">
        <v>205</v>
      </c>
      <c r="C55" s="467"/>
      <c r="D55" s="101"/>
    </row>
    <row r="56" spans="1:4" ht="19.5" x14ac:dyDescent="0.25">
      <c r="A56" s="101"/>
      <c r="B56" s="117"/>
      <c r="C56" s="117"/>
      <c r="D56" s="101"/>
    </row>
    <row r="57" spans="1:4" ht="19.5" x14ac:dyDescent="0.25">
      <c r="A57" s="101"/>
      <c r="B57" s="466" t="s">
        <v>470</v>
      </c>
      <c r="C57" s="466"/>
      <c r="D57" s="101"/>
    </row>
    <row r="58" spans="1:4" ht="19.5" x14ac:dyDescent="0.25">
      <c r="A58" s="101"/>
      <c r="B58" s="466" t="s">
        <v>208</v>
      </c>
      <c r="C58" s="466"/>
      <c r="D58" s="101"/>
    </row>
    <row r="59" spans="1:4" ht="19.5" x14ac:dyDescent="0.25">
      <c r="A59" s="101"/>
      <c r="B59" s="466" t="s">
        <v>458</v>
      </c>
      <c r="C59" s="466"/>
      <c r="D59" s="101"/>
    </row>
    <row r="60" spans="1:4" ht="19.5" x14ac:dyDescent="0.25">
      <c r="A60" s="101"/>
      <c r="B60" s="466" t="s">
        <v>479</v>
      </c>
      <c r="C60" s="466"/>
      <c r="D60" s="101"/>
    </row>
    <row r="61" spans="1:4" ht="19.5" x14ac:dyDescent="0.25">
      <c r="A61" s="101"/>
      <c r="B61" s="466" t="s">
        <v>480</v>
      </c>
      <c r="C61" s="466"/>
      <c r="D61" s="101"/>
    </row>
    <row r="62" spans="1:4" ht="19.5" x14ac:dyDescent="0.25">
      <c r="A62" s="101"/>
      <c r="B62" s="466" t="s">
        <v>90</v>
      </c>
      <c r="C62" s="466"/>
      <c r="D62" s="101"/>
    </row>
    <row r="63" spans="1:4" ht="19.5" x14ac:dyDescent="0.25">
      <c r="A63" s="101"/>
      <c r="B63" s="117"/>
      <c r="C63" s="117"/>
      <c r="D63" s="101"/>
    </row>
    <row r="64" spans="1:4" ht="18" customHeight="1" x14ac:dyDescent="0.25">
      <c r="A64" s="101"/>
      <c r="B64" s="467" t="s">
        <v>471</v>
      </c>
      <c r="C64" s="467"/>
      <c r="D64" s="101"/>
    </row>
    <row r="65" spans="1:4" ht="18" customHeight="1" x14ac:dyDescent="0.25">
      <c r="A65" s="101"/>
      <c r="B65" s="467" t="s">
        <v>202</v>
      </c>
      <c r="C65" s="467"/>
      <c r="D65" s="101"/>
    </row>
    <row r="66" spans="1:4" ht="28.5" customHeight="1" x14ac:dyDescent="0.2">
      <c r="A66" s="101"/>
      <c r="B66" s="101"/>
      <c r="C66" s="101"/>
      <c r="D66" s="101"/>
    </row>
  </sheetData>
  <mergeCells count="26">
    <mergeCell ref="B65:C65"/>
    <mergeCell ref="B41:C41"/>
    <mergeCell ref="B54:C54"/>
    <mergeCell ref="B55:C55"/>
    <mergeCell ref="B50:C50"/>
    <mergeCell ref="B51:C51"/>
    <mergeCell ref="B52:C52"/>
    <mergeCell ref="B53:C53"/>
    <mergeCell ref="B44:C44"/>
    <mergeCell ref="B46:C46"/>
    <mergeCell ref="B47:C47"/>
    <mergeCell ref="B48:C48"/>
    <mergeCell ref="B43:C43"/>
    <mergeCell ref="B64:C64"/>
    <mergeCell ref="B57:C57"/>
    <mergeCell ref="B58:C58"/>
    <mergeCell ref="B60:C60"/>
    <mergeCell ref="B61:C61"/>
    <mergeCell ref="B62:C62"/>
    <mergeCell ref="B3:C3"/>
    <mergeCell ref="B4:C4"/>
    <mergeCell ref="B5:C5"/>
    <mergeCell ref="B8:C8"/>
    <mergeCell ref="B9:C9"/>
    <mergeCell ref="B6:C6"/>
    <mergeCell ref="B59:C59"/>
  </mergeCells>
  <hyperlinks>
    <hyperlink ref="C13" r:id="rId1" xr:uid="{00000000-0004-0000-0700-000008000000}"/>
    <hyperlink ref="A1" location="МЕНЮ!R1C1" tooltip="Возврат на главную страницу. Итоговая сумма заказа..." display="МЕНЮ" xr:uid="{00000000-0004-0000-0700-000009000000}"/>
    <hyperlink ref="C12" r:id="rId2" xr:uid="{00000000-0004-0000-0700-00000A000000}"/>
    <hyperlink ref="C16" r:id="rId3" xr:uid="{C71FAC24-5EDF-4893-AD28-5038E563E7D4}"/>
    <hyperlink ref="C17" r:id="rId4" xr:uid="{D9BE21C1-DDAA-4639-9BC6-423161490F1E}"/>
    <hyperlink ref="C18" r:id="rId5" xr:uid="{76B036ED-94C9-43F1-90B2-ED28D6028F7B}"/>
    <hyperlink ref="C21" r:id="rId6" xr:uid="{4728BA1C-3589-4D06-8673-D50D87E8C2DD}"/>
    <hyperlink ref="C22" r:id="rId7" xr:uid="{B398B541-4515-4A75-B149-30BCA877C535}"/>
    <hyperlink ref="C23" r:id="rId8" xr:uid="{F24DD878-3C66-46B0-A280-F707A2533FDD}"/>
    <hyperlink ref="C26" r:id="rId9" xr:uid="{8F1F2C97-3796-4A28-A5A9-48223F9A7E42}"/>
    <hyperlink ref="C27" r:id="rId10" xr:uid="{53CB445E-031C-4D6E-9D5A-44FE6BF1E549}"/>
    <hyperlink ref="C28" r:id="rId11" xr:uid="{067FE18E-3971-4351-884C-9404FA40CCBD}"/>
    <hyperlink ref="C31" r:id="rId12" xr:uid="{C98772C4-0363-47E8-A95E-DB90045D26EA}"/>
    <hyperlink ref="C32" r:id="rId13" xr:uid="{AD6FA747-0D2A-4AD6-83FE-9904CE2355E1}"/>
    <hyperlink ref="C33" r:id="rId14" xr:uid="{47CA5B0B-7F89-44EE-83B0-99CAA48CD694}"/>
    <hyperlink ref="C36" r:id="rId15" xr:uid="{3F26E865-0804-4787-B41A-1568A77BCDBC}"/>
    <hyperlink ref="C37" r:id="rId16" xr:uid="{33CD76C0-E096-42DF-8FA0-72B8CF44859C}"/>
    <hyperlink ref="C38" r:id="rId17" xr:uid="{9835BAFC-640A-4F9A-8B1F-3199D135D2AD}"/>
  </hyperlinks>
  <pageMargins left="0.7" right="0.7" top="0.75" bottom="0.75" header="0.3" footer="0.3"/>
  <pageSetup paperSize="9" orientation="portrait" r:id="rId18"/>
  <drawing r:id="rId1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7</vt:i4>
      </vt:variant>
    </vt:vector>
  </HeadingPairs>
  <TitlesOfParts>
    <vt:vector size="15" baseType="lpstr">
      <vt:lpstr>МЕНЮ</vt:lpstr>
      <vt:lpstr>RAZOR</vt:lpstr>
      <vt:lpstr>UGEARS</vt:lpstr>
      <vt:lpstr>UGEARS 4kids</vt:lpstr>
      <vt:lpstr>WIPEOUT</vt:lpstr>
      <vt:lpstr>KORBO</vt:lpstr>
      <vt:lpstr>Назад к истокам</vt:lpstr>
      <vt:lpstr>FAQ (полезные ссылки)</vt:lpstr>
      <vt:lpstr>МЕНЮ</vt:lpstr>
      <vt:lpstr>KORBO!Область_печати</vt:lpstr>
      <vt:lpstr>RAZOR!Область_печати</vt:lpstr>
      <vt:lpstr>UGEARS!Область_печати</vt:lpstr>
      <vt:lpstr>'UGEARS 4kids'!Область_печати</vt:lpstr>
      <vt:lpstr>WIPEOUT!Область_печати</vt:lpstr>
      <vt:lpstr>'Назад к истокам'!Область_печати</vt:lpstr>
    </vt:vector>
  </TitlesOfParts>
  <Manager>Иван Шпигоцкий</Manager>
  <Company>ООО "ЭКО-ФАН"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Прайс-лист на продукцию RAZOR, UGEARS, KORBO, WIPEOUT, Назад к истокам</dc:title>
  <dc:creator>Николай Телков</dc:creator>
  <cp:keywords>Прайс-лист; Razor; UGEARS; Price; Прайс</cp:keywords>
  <dc:description>+7(495)518-36-99, +7(495)120-29-27</dc:description>
  <cp:lastModifiedBy>Nikolay Telkov</cp:lastModifiedBy>
  <cp:lastPrinted>2020-03-25T11:32:46Z</cp:lastPrinted>
  <dcterms:created xsi:type="dcterms:W3CDTF">2010-04-07T10:01:32Z</dcterms:created>
  <dcterms:modified xsi:type="dcterms:W3CDTF">2020-03-25T11:34:39Z</dcterms:modified>
  <cp:category>Оптовая продажа</cp:category>
</cp:coreProperties>
</file>