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50" tabRatio="249" activeTab="0"/>
  </bookViews>
  <sheets>
    <sheet name="Кофе EvaDia" sheetId="1" r:id="rId1"/>
    <sheet name="Чай" sheetId="2" r:id="rId2"/>
    <sheet name="Подарки" sheetId="3" r:id="rId3"/>
    <sheet name="Сладости" sheetId="4" r:id="rId4"/>
    <sheet name="Лист1" sheetId="5" r:id="rId5"/>
  </sheets>
  <externalReferences>
    <externalReference r:id="rId8"/>
  </externalReferences>
  <definedNames>
    <definedName name="_xlnm._FilterDatabase" localSheetId="0" hidden="1">'Кофе EvaDia'!$C$1:$L$210</definedName>
  </definedNames>
  <calcPr fullCalcOnLoad="1"/>
</workbook>
</file>

<file path=xl/sharedStrings.xml><?xml version="1.0" encoding="utf-8"?>
<sst xmlns="http://schemas.openxmlformats.org/spreadsheetml/2006/main" count="798" uniqueCount="430">
  <si>
    <t>Прайс-лист</t>
  </si>
  <si>
    <t>В валютах цен.</t>
  </si>
  <si>
    <t>Ценовая группа/ Номенклатура/ Характеристика номенклатуры</t>
  </si>
  <si>
    <t xml:space="preserve">Номенклатура.Артикул </t>
  </si>
  <si>
    <t>Штрихкод</t>
  </si>
  <si>
    <t>Цена</t>
  </si>
  <si>
    <t xml:space="preserve">                Ароматизированный</t>
  </si>
  <si>
    <t xml:space="preserve">К141 </t>
  </si>
  <si>
    <t xml:space="preserve">К139 </t>
  </si>
  <si>
    <t xml:space="preserve">К137 </t>
  </si>
  <si>
    <t xml:space="preserve">К143 </t>
  </si>
  <si>
    <t>К183</t>
  </si>
  <si>
    <t xml:space="preserve">К133 </t>
  </si>
  <si>
    <t xml:space="preserve">К163 </t>
  </si>
  <si>
    <t xml:space="preserve">К140 </t>
  </si>
  <si>
    <t xml:space="preserve">К138 </t>
  </si>
  <si>
    <t>К134</t>
  </si>
  <si>
    <t xml:space="preserve">К170 </t>
  </si>
  <si>
    <t>КМ139</t>
  </si>
  <si>
    <t>КМ143</t>
  </si>
  <si>
    <t>КМ138</t>
  </si>
  <si>
    <t xml:space="preserve">                Для эспрессо</t>
  </si>
  <si>
    <t xml:space="preserve">                    Gold Selection</t>
  </si>
  <si>
    <t>К11</t>
  </si>
  <si>
    <t xml:space="preserve">                            250гр.</t>
  </si>
  <si>
    <t xml:space="preserve">                            500гр.</t>
  </si>
  <si>
    <t>К23</t>
  </si>
  <si>
    <t>К24</t>
  </si>
  <si>
    <t>К13св</t>
  </si>
  <si>
    <t>К13</t>
  </si>
  <si>
    <t>К14св</t>
  </si>
  <si>
    <t>К14</t>
  </si>
  <si>
    <t xml:space="preserve">                    Red Line</t>
  </si>
  <si>
    <t>К18</t>
  </si>
  <si>
    <t>К1</t>
  </si>
  <si>
    <t xml:space="preserve">К3св </t>
  </si>
  <si>
    <t>К31</t>
  </si>
  <si>
    <t xml:space="preserve">К173 </t>
  </si>
  <si>
    <t xml:space="preserve">К145 </t>
  </si>
  <si>
    <t>К194</t>
  </si>
  <si>
    <t>К162</t>
  </si>
  <si>
    <t>К174</t>
  </si>
  <si>
    <t xml:space="preserve">К197 </t>
  </si>
  <si>
    <t xml:space="preserve">К157 </t>
  </si>
  <si>
    <t xml:space="preserve">К153 </t>
  </si>
  <si>
    <t xml:space="preserve">К151 </t>
  </si>
  <si>
    <t xml:space="preserve">К154 </t>
  </si>
  <si>
    <t xml:space="preserve">К171 </t>
  </si>
  <si>
    <t>К149</t>
  </si>
  <si>
    <t>К188</t>
  </si>
  <si>
    <t xml:space="preserve">К147 </t>
  </si>
  <si>
    <t>К195</t>
  </si>
  <si>
    <t xml:space="preserve">К191 </t>
  </si>
  <si>
    <t xml:space="preserve">К135 </t>
  </si>
  <si>
    <t>МРЦ кофе на развес</t>
  </si>
  <si>
    <t>МРЦ кофе упаковка</t>
  </si>
  <si>
    <t>кол-во</t>
  </si>
  <si>
    <t xml:space="preserve">        Кофе  EVADIA </t>
  </si>
  <si>
    <t>Кофе ароматизированный Марагоджип EvaDia "Баварский шоколад" 100% arabica, фасовка</t>
  </si>
  <si>
    <t>Кофе ароматизированный Марагоджип EvaDia "Ирландский крем" 100% arabica , фасовка</t>
  </si>
  <si>
    <t>Кофе ароматизированный Марагоджип EvaDia "Молоко" 100% arabica, фасовка</t>
  </si>
  <si>
    <t>Опт от 50 000 руб.</t>
  </si>
  <si>
    <t>Опт до 50 000 руб.</t>
  </si>
  <si>
    <t>Итого к оплате:</t>
  </si>
  <si>
    <t xml:space="preserve"> Кофе EvaDia «GRAND IMPERIAL» (Марагоджип Никарагуа и Колумбия)</t>
  </si>
  <si>
    <t xml:space="preserve"> Кофе EvaDia «INCANTO» ( Кения, Гватемала и Эфиопия)</t>
  </si>
  <si>
    <t xml:space="preserve"> Кофе EvaDia «MESTERO» (Коста-Рика и Колумбия)</t>
  </si>
  <si>
    <t xml:space="preserve"> Кофе EvaDia «DESIRE» medium roast (Гватемала, Мексика и Бразилия)</t>
  </si>
  <si>
    <t xml:space="preserve"> Кофе EvaDia «DESIRE», dark roast (Гватемала, Мексика и Бразилия)</t>
  </si>
  <si>
    <t xml:space="preserve"> Кофе EvaDia «NOIR», medium roast (Центральная и Южная Америка)</t>
  </si>
  <si>
    <t xml:space="preserve"> Кофе EvaDia «NOIR», dark roast (Центральная и Южная Америка)</t>
  </si>
  <si>
    <t xml:space="preserve"> Кофе EvaDia «Sacramento» 70%/30%</t>
  </si>
  <si>
    <t xml:space="preserve"> Кофе в зернах EvaDia "ESPRESSO BLEND", dark roast 80%/20%</t>
  </si>
  <si>
    <t xml:space="preserve"> Кофе EvaDia "ESPRESSO BLEND",medium roast 80%/20%</t>
  </si>
  <si>
    <t xml:space="preserve"> Кофе EVADIA "Espresso Milano" 60%/40%</t>
  </si>
  <si>
    <t xml:space="preserve"> Кофе в зернах EvaDia Бразилия Арабика сантос Сито 100% arabica sfr</t>
  </si>
  <si>
    <t xml:space="preserve"> Кофе в зернах EvaDia Бразилия Бурбон 100% arabica sfr</t>
  </si>
  <si>
    <t xml:space="preserve"> Кофе в зернах EvaDia Бурунди 100% arabica sfr</t>
  </si>
  <si>
    <t xml:space="preserve"> Кофе в зернах EvaDia Гватемала SHB 100% arabica sfr</t>
  </si>
  <si>
    <t xml:space="preserve"> Кофе в зернах EvaDia Гватемала Декаф(без кофеина) 100% arabica sfr</t>
  </si>
  <si>
    <t xml:space="preserve"> Кофе в зернах EvaDia Индия Монсунд Малабар 100% arabica sfr</t>
  </si>
  <si>
    <t>Кофе EvaDia Индонезийский Копи Лювак 100% arabica sfr</t>
  </si>
  <si>
    <t xml:space="preserve"> Кофе в зернах EvaDia Колумбия Супремо 100% arabica sfr</t>
  </si>
  <si>
    <t xml:space="preserve"> Кофе в зернах EvaDia Коста-Рика Таразу 100% arabica sfr</t>
  </si>
  <si>
    <t xml:space="preserve"> Кофе в зернах EvaDia Марагоджип Никарагуа 100% arabica sfr</t>
  </si>
  <si>
    <t xml:space="preserve"> Кофе в зернах EvaDia Мексика SHG 100% arabica sfr</t>
  </si>
  <si>
    <t xml:space="preserve"> Кофе в зернах EvaDia Никарагуа SHG 100% arabica sfr</t>
  </si>
  <si>
    <t xml:space="preserve"> Кофе в зернах EvaDia Робуста Вьетнам sfr</t>
  </si>
  <si>
    <t xml:space="preserve"> Кофе в зернах EvaDia Эфиопия Иргачеффе 100% arabica sfr</t>
  </si>
  <si>
    <t xml:space="preserve"> Кофе в зернах EvaDia Эфиопия Харрар 100% arabica sfr</t>
  </si>
  <si>
    <t>Кофе EvaDia Ямайка Блю Маунтин 100% arabica sfr</t>
  </si>
  <si>
    <t>Кофе ароматизированный EvaDia "Амаретто" 100% arabica</t>
  </si>
  <si>
    <t>Кофе ароматизированный EvaDia "Баварский шоколад" 100% arabica</t>
  </si>
  <si>
    <t>Кофе ароматизированный EvaDia "Бисквит Мэри" 100% arabica</t>
  </si>
  <si>
    <t>Кофе ароматизированный EvaDia "Ирландский крем" 100% arabica</t>
  </si>
  <si>
    <t>Кофе ароматизированный EvaDia "Коньяк" 100% arabica</t>
  </si>
  <si>
    <t>Кофе ароматизированный EvaDia "Красный апельсин" 100% arabic</t>
  </si>
  <si>
    <t>Кофе ароматизированный EvaDia "Крем-брюле" 100% arabica</t>
  </si>
  <si>
    <t>Кофе ароматизированный EvaDia "Лесной орех" 100% arabica</t>
  </si>
  <si>
    <t>Кофе ароматизированный EvaDia "Молоко" 100% arabica</t>
  </si>
  <si>
    <t>Кофе ароматизированный EvaDia "Шоколад" 100% arabica</t>
  </si>
  <si>
    <t>Кофе ароматизированный "Шоколадный апельсин" EvaDia 100% arabica</t>
  </si>
  <si>
    <t xml:space="preserve">    ТОВАРЫ</t>
  </si>
  <si>
    <t xml:space="preserve">            Ароматизированный</t>
  </si>
  <si>
    <t>Ц-069</t>
  </si>
  <si>
    <t>Ц-076</t>
  </si>
  <si>
    <t xml:space="preserve">04747720 </t>
  </si>
  <si>
    <t>Ц-042</t>
  </si>
  <si>
    <t xml:space="preserve">            Зеленый</t>
  </si>
  <si>
    <t xml:space="preserve">С6 </t>
  </si>
  <si>
    <t>С24</t>
  </si>
  <si>
    <t>GT-034</t>
  </si>
  <si>
    <t>GT-010C</t>
  </si>
  <si>
    <t>GT-029</t>
  </si>
  <si>
    <t>GT-016</t>
  </si>
  <si>
    <t>GT-043</t>
  </si>
  <si>
    <t>GT-017</t>
  </si>
  <si>
    <t>GT-012</t>
  </si>
  <si>
    <t>GT-015</t>
  </si>
  <si>
    <t xml:space="preserve">С3 </t>
  </si>
  <si>
    <t xml:space="preserve">            Пуэр</t>
  </si>
  <si>
    <t>BT-024</t>
  </si>
  <si>
    <t>BT-018</t>
  </si>
  <si>
    <t>BT-020</t>
  </si>
  <si>
    <t xml:space="preserve">С64 </t>
  </si>
  <si>
    <t xml:space="preserve">            Улун</t>
  </si>
  <si>
    <t>BT-304</t>
  </si>
  <si>
    <t>BT-222</t>
  </si>
  <si>
    <t>BT-009</t>
  </si>
  <si>
    <t xml:space="preserve">            Фруктовый и цветочный</t>
  </si>
  <si>
    <t>BT-067</t>
  </si>
  <si>
    <t xml:space="preserve">03907 </t>
  </si>
  <si>
    <t>Ц-008</t>
  </si>
  <si>
    <t>Ш-021</t>
  </si>
  <si>
    <t xml:space="preserve">            Черный чай </t>
  </si>
  <si>
    <t>С61</t>
  </si>
  <si>
    <t>BT-060</t>
  </si>
  <si>
    <t>A-2513</t>
  </si>
  <si>
    <t>BT-065</t>
  </si>
  <si>
    <t>ВТ-119</t>
  </si>
  <si>
    <t>BT-062</t>
  </si>
  <si>
    <t>STD-8508</t>
  </si>
  <si>
    <t>Ц-065</t>
  </si>
  <si>
    <t xml:space="preserve">            Японский чай</t>
  </si>
  <si>
    <t xml:space="preserve">        Чай </t>
  </si>
  <si>
    <t>Чай ароматизированный зеленый Грезы султана, россыпь</t>
  </si>
  <si>
    <t>Чай ароматизированный зеленый Египетские ночи, россыпь</t>
  </si>
  <si>
    <t>Чай ароматизированный зеленый Лимон Имбирь, россыпь</t>
  </si>
  <si>
    <t>Чай ароматизированный зеленый Мишки Гамми, россыпь</t>
  </si>
  <si>
    <t>Чай ароматизированный зеленый Мята, россыпь</t>
  </si>
  <si>
    <t>Чай ароматизированный зеленый Силуэт, россыпь</t>
  </si>
  <si>
    <t>Чай ароматизированный зеленый Солнечный персик, россыпь</t>
  </si>
  <si>
    <t>Чай ароматизированный зеленый Соу-Сэп, россыпь</t>
  </si>
  <si>
    <t>Чай ароматизированный зеленый Японская липа, россыпь</t>
  </si>
  <si>
    <t>Чай ароматизированный купаж 1001 ночь россыпь</t>
  </si>
  <si>
    <t>Чай ароматизированный купаж Мой ангел, россыпь</t>
  </si>
  <si>
    <t>Чай ароматизированный черный "Айриш Крим.", россыпь</t>
  </si>
  <si>
    <t>Чай ароматизированный черный "Земляника со сливками", россыпь</t>
  </si>
  <si>
    <t>Чай ароматизированный черный "Имбирный Пряник", россыпь</t>
  </si>
  <si>
    <t>Чай ароматизированный черный "Клубника и Дыня", россыпь</t>
  </si>
  <si>
    <t>Чай ароматизированный черный "Липовый мед", россыпь</t>
  </si>
  <si>
    <t>Чай ароматизированный черный Апельсиновое печенье, россыпь</t>
  </si>
  <si>
    <t>Чай ароматизированный черный Граф Орлов, россыпь</t>
  </si>
  <si>
    <t>Чай ароматизированный черный Екатерина Великая, россыпь</t>
  </si>
  <si>
    <t>Чай ароматизированный черный Заводной Апельсин, россыпь</t>
  </si>
  <si>
    <t>Чай ароматизированный черный Лесная Ягода, россыпь</t>
  </si>
  <si>
    <t>Чай ароматизированный черный Сливки в шоколаде, россыпь</t>
  </si>
  <si>
    <t>Чай ароматизированный черный Флорентийский джем, россыпь</t>
  </si>
  <si>
    <t>Чай ароматизированный черный Чабрец, россыпь</t>
  </si>
  <si>
    <t>Чай ароматизированный черный Черника со сливками, россыпь</t>
  </si>
  <si>
    <t>Чай ароматизированный черный Эрл Грей Голубой Цветок, россыпь</t>
  </si>
  <si>
    <t>Чай ароматизированный черный Эрл Грей, россыпь</t>
  </si>
  <si>
    <t>Бай Лун Чжу (Белая жемчужина дракона), россыпь</t>
  </si>
  <si>
    <t>Бай Му Дань (Белый пион), россыпь</t>
  </si>
  <si>
    <t>Жасминовый Хуа Ли Чжи (с цветком), россыпь</t>
  </si>
  <si>
    <t>Зеленый Лун Цзин 1 кат. (Колодец Дракона), россыпь</t>
  </si>
  <si>
    <t>Зеленый Маофен, россыпь</t>
  </si>
  <si>
    <t>Зеленый скрученный Би Ло Чунь (изум.спирали весны), россыпь</t>
  </si>
  <si>
    <t>Моли Сюэ Хуа (Жасминовая снежинка), россыпь</t>
  </si>
  <si>
    <t>Чай белый Бай Хао Инь Чжэнь (Серебрянные иглы с белыми волосками), россыпь</t>
  </si>
  <si>
    <t>Чай зеленый жасминовый Моли Хуа Ча, россыпь</t>
  </si>
  <si>
    <t>Чай зеленый жасминовый Фэн Янь (Глаз Феникса), россыпь</t>
  </si>
  <si>
    <t>Чай зеленый китайский Ганпаудер, россыпь</t>
  </si>
  <si>
    <t>Чай зеленый Лу Инь Ло (Изумрудный жемчуг), россыпь</t>
  </si>
  <si>
    <t>Чай зеленый Люй Лун Чжу (Жемчужина дракона маленькая), россыпь</t>
  </si>
  <si>
    <t>Чай зеленый Моли Чжэнь Ло (Жасминовая улитка), россыпь</t>
  </si>
  <si>
    <t>Чай зеленый Най Сян Чжень Чжу (Молочная жемчужина), россыпь</t>
  </si>
  <si>
    <t>Чай зеленый связанный Личи с вишней, россыпь</t>
  </si>
  <si>
    <t>Чай зеленый Хуа Лун Чжу (Жасминовая жемчужина дракона), россыпь</t>
  </si>
  <si>
    <t>Чай зеленый Чжэнь Ло (Зеленая спираль), россыпь</t>
  </si>
  <si>
    <t>Чай Инь Чжень (серебряные иглы), россыпь</t>
  </si>
  <si>
    <t>Чай Люй Та (Зеленая пагода), россыпь</t>
  </si>
  <si>
    <t>Юй Лун Тао (Нефритовый персик Дракона), россыпь</t>
  </si>
  <si>
    <t>Пуэр 4х-летний "Вишня", россыпь</t>
  </si>
  <si>
    <t>Пуэр в мандарине, россыпь</t>
  </si>
  <si>
    <t>Пуэр Гун Тин (Императорский), россыпь</t>
  </si>
  <si>
    <t>Пуэр Лао Ча Тоу (чайные головы), россыпь</t>
  </si>
  <si>
    <t>Пуэр Молочный, россыпь</t>
  </si>
  <si>
    <t>Пуэр с кофейным зерном (таблетки), россыпь</t>
  </si>
  <si>
    <t>Пуэр Хей Ча Императорский (кубики), россыпь</t>
  </si>
  <si>
    <t>Пуэр Чэнь Нянь (Многолетний), россыпь</t>
  </si>
  <si>
    <t>Пуэр, россыпь</t>
  </si>
  <si>
    <t>Пуэрные почки Я Бао ( с молодых чайных деревьев), россыпь</t>
  </si>
  <si>
    <t>Да Хун Пао (Большой красный халат), россыпь</t>
  </si>
  <si>
    <t>Молочный улун (Северный Фуцзянь) 1к, россыпь</t>
  </si>
  <si>
    <t>Най Сян Цзинь Сюань (Молочный улун) в.к, россыпь</t>
  </si>
  <si>
    <t>Те Гуань Инь (Высшей категории), россыпь</t>
  </si>
  <si>
    <t>Те Гуань Инь с жасмином и годжи, россыпь</t>
  </si>
  <si>
    <t>Улун Виноградный, россыпь</t>
  </si>
  <si>
    <t>Улун Габа Алишань (Тайвань), россыпь</t>
  </si>
  <si>
    <t>Улун Гуй Хуа Улун (с османтусом), россыпь</t>
  </si>
  <si>
    <t>Улун Дун Дин (Улун с Морозного Пика), россыпь</t>
  </si>
  <si>
    <t>Шоколадный улун, россыпь</t>
  </si>
  <si>
    <t>Добавка Мей Гуй Хуа Бао (бутоны роз), россыпь</t>
  </si>
  <si>
    <t>Травяной сбор "Сокровища природы", россыпь</t>
  </si>
  <si>
    <t>Травяной сбор "Цветочный Нектар", россыпь</t>
  </si>
  <si>
    <t>Травяной сбор Здоровье россыпь</t>
  </si>
  <si>
    <t>Травяной сбор Малина с мятой россыпь</t>
  </si>
  <si>
    <t>Травяной сбор Релакс россыпь</t>
  </si>
  <si>
    <t>Травяной сбор Тонизирующий россыпь</t>
  </si>
  <si>
    <t>Травяной сбор Успокаивающий, россыпь</t>
  </si>
  <si>
    <t>Травяной сбор"Лесной Букет”", россыпь</t>
  </si>
  <si>
    <t>Чай фруктовый "Нахальный фрукт", россыпь</t>
  </si>
  <si>
    <t>Чай фруктовый "Смородиновое желе", россыпь</t>
  </si>
  <si>
    <t>Чай фруктовый Клубничный пунш, россыпь</t>
  </si>
  <si>
    <t>Чай цветочный Королевский каркадэ, россыпь</t>
  </si>
  <si>
    <t>Чайный напиток "Ройбуш Самурай", россыпь</t>
  </si>
  <si>
    <t>Чайный напиток Кудин молодой лист (Горькая слеза), россыпь</t>
  </si>
  <si>
    <t>Чайный напиток Ройбос, россыпь</t>
  </si>
  <si>
    <t>Гуй Хуа Хун Ча (Красный чай с османтусом), россыпь</t>
  </si>
  <si>
    <t>Красный с розой ( Мини точа), россыпь</t>
  </si>
  <si>
    <t>Мей Гуй Хун Ча (Красный чай с розой), россыпь</t>
  </si>
  <si>
    <t>Чай красный Дянь Хун (с земли Дянь), россыпь</t>
  </si>
  <si>
    <t>Чай красный Дянь Хун То Ча, россыпь</t>
  </si>
  <si>
    <t>Чай красный Лапсанг Сушонг (Копченый чай), россыпь</t>
  </si>
  <si>
    <t>Чай красный Най Сян Хун Ча, россыпь</t>
  </si>
  <si>
    <t>Чай красный Хун Маофен (Красный маофен), россыпь</t>
  </si>
  <si>
    <t>Чай красный Цзинь Хао Дянь Хун (Золотой пух), россыпь</t>
  </si>
  <si>
    <t>Чай черный индийский Ассам FTGFOP, россыпь</t>
  </si>
  <si>
    <t>Чай черный индийский Ассам Голд Типс (STGFOP1), россыпь</t>
  </si>
  <si>
    <t>Чай черный индийский Дарджилинг Gopaldhara (FTGFOP), россыпь</t>
  </si>
  <si>
    <t>Чай черный индийский Дарджилинг Мыс надежды, россыпь</t>
  </si>
  <si>
    <t>Чай черный Кения FOP, россыпь</t>
  </si>
  <si>
    <t>Чай черный Цейлон ОР1, россыпь</t>
  </si>
  <si>
    <t>Чай черный цейлонский Английский завтрак, россыпь</t>
  </si>
  <si>
    <t>Чай черный цейлонский Черный Махаон, россыпь</t>
  </si>
  <si>
    <t>Юньнань FOP (Красный китайский чай), россыпь</t>
  </si>
  <si>
    <t>Генмайча с добавлением матча, россыпь</t>
  </si>
  <si>
    <t>Сенча Шизуока, россыпь</t>
  </si>
  <si>
    <t>Ходзича (Сидзуока Ходзича), россыпь</t>
  </si>
  <si>
    <t xml:space="preserve">Хит! </t>
  </si>
  <si>
    <t>Хит 2</t>
  </si>
  <si>
    <t>Состав №2 (коробка с прозрачной крышкой)</t>
  </si>
  <si>
    <t>Состав №3 (коробка с прозрачной крышкой)</t>
  </si>
  <si>
    <t>Состав №4 (коробка с прозрачной крышкой)</t>
  </si>
  <si>
    <t>Состав №1 (Крафт-Конверт)</t>
  </si>
  <si>
    <t>Состав №2 (Крафт-Конверт)</t>
  </si>
  <si>
    <t>Состав №3 (Крафт-Конверт)</t>
  </si>
  <si>
    <t>Состав №4 (Крафт-Конверт)</t>
  </si>
  <si>
    <t xml:space="preserve">            Кофейно- чайные подарки</t>
  </si>
  <si>
    <t>ПБ1700Шртрз</t>
  </si>
  <si>
    <t xml:space="preserve">            Составы типовые</t>
  </si>
  <si>
    <t>Кофейная Азбука Мира</t>
  </si>
  <si>
    <t>Подарочный набор "Сиель"</t>
  </si>
  <si>
    <t>Чайная Азбука</t>
  </si>
  <si>
    <t xml:space="preserve">Состав №1 (коробка с прозрачной крышкой) </t>
  </si>
  <si>
    <t>Состав №5 (коробка с прозрачной крышкой)</t>
  </si>
  <si>
    <t>Состав №5 (Крафт-Конверт)</t>
  </si>
  <si>
    <t>Итого</t>
  </si>
  <si>
    <t xml:space="preserve">Заказ  до 50 000 руб              </t>
  </si>
  <si>
    <t xml:space="preserve">Заказ от 50 000 руб.                  </t>
  </si>
  <si>
    <t>цена</t>
  </si>
  <si>
    <t>250 гр</t>
  </si>
  <si>
    <t>500 гр</t>
  </si>
  <si>
    <t>МРЦ для Инт-Магазинов</t>
  </si>
  <si>
    <t>РРЦ для Розничных бутиков</t>
  </si>
  <si>
    <t>2000456542343</t>
  </si>
  <si>
    <t>2000456498930</t>
  </si>
  <si>
    <t>Хит</t>
  </si>
  <si>
    <t>Прайс-лист на сладости</t>
  </si>
  <si>
    <t>Внимание! Сбор заказа в течение 7 дней после оплаты</t>
  </si>
  <si>
    <t>Пожалуйста, предварительно уточняйте наличие товара</t>
  </si>
  <si>
    <t>Заказ до 10 000 руб</t>
  </si>
  <si>
    <t>Кол-во</t>
  </si>
  <si>
    <t xml:space="preserve">        Сладости</t>
  </si>
  <si>
    <t xml:space="preserve">            Варенье</t>
  </si>
  <si>
    <t xml:space="preserve">                Варенье из айвы (430 гр. 1\12)  "Te Gusto"</t>
  </si>
  <si>
    <t xml:space="preserve">                Варенье из барбариса (470 гр. 1\9)  "Te Gusto"</t>
  </si>
  <si>
    <t xml:space="preserve">                Варенье из белого тутовника (шелковицы) (430 гр. 1\12) "Te Gusto"</t>
  </si>
  <si>
    <t xml:space="preserve">                Варенье из белой черешни (430 гр. 1\12)  "Te Gusto"</t>
  </si>
  <si>
    <t xml:space="preserve">                Варенье из винограда  (430 гр. 1\12) "Te Gusto"</t>
  </si>
  <si>
    <t xml:space="preserve">                Варенье из вишни (430 гр. 1\12) "Te Gusto"</t>
  </si>
  <si>
    <t xml:space="preserve">                Варенье из грецких орехов (430 гр. 1\12)  "Te Gusto"</t>
  </si>
  <si>
    <t xml:space="preserve">                Варенье из груши (430 гр. 1\12)  "Te Gusto"</t>
  </si>
  <si>
    <t xml:space="preserve">                Варенье из ежевики (430 гр. 1\12)  "Te Gusto"</t>
  </si>
  <si>
    <t xml:space="preserve">                Варенье из земляники (470 гр. 1\9) "Te Gusto"</t>
  </si>
  <si>
    <t xml:space="preserve">                Варенье из инжира (430 гр. 1\12)  "Te Gusto" </t>
  </si>
  <si>
    <t xml:space="preserve">                Варенье из кизила (430 гр. 1\12)  "Te Gusto"</t>
  </si>
  <si>
    <t xml:space="preserve">                Варенье из клубники (430 гр. 1\12)  "Te Gusto"</t>
  </si>
  <si>
    <t xml:space="preserve">                Варенье из лепестков роз  (430 гр. 1\12) "Te Gusto"</t>
  </si>
  <si>
    <t xml:space="preserve">                Варенье из малины (470 гр. 1\9) "Te Gusto</t>
  </si>
  <si>
    <t xml:space="preserve">                Варенье из облепихи  (430 гр. 1\12) "Te Gusto"</t>
  </si>
  <si>
    <t xml:space="preserve">                Варенье из персика (430 гр. 1\12) "Te Gusto"</t>
  </si>
  <si>
    <t xml:space="preserve">                Варенье из сливы (430 гр. 1\9)  "Te Gusto" </t>
  </si>
  <si>
    <t xml:space="preserve">                Варенье из тыквы (430 гр. 1\12)  "Te Gusto"</t>
  </si>
  <si>
    <t xml:space="preserve">                Варенье из фейхоа (430 гр. 1\12)  "Te Gusto"</t>
  </si>
  <si>
    <t xml:space="preserve">                Варенье из черного тутовника (шелковицы) (430 гр. 1\12) "Te Gusto"</t>
  </si>
  <si>
    <t xml:space="preserve">                Варенье из черной смородины (470 гр. 1\9) "Te Gusto"</t>
  </si>
  <si>
    <t xml:space="preserve">            Конфеты</t>
  </si>
  <si>
    <t xml:space="preserve">                Абрикос с грецким орехом в темном шоколаде</t>
  </si>
  <si>
    <t xml:space="preserve">                Апельсиновая корочка в темном шоколаде</t>
  </si>
  <si>
    <t xml:space="preserve">                Драже МИНДАЛЬ Золото </t>
  </si>
  <si>
    <t xml:space="preserve">                Драже МИНДАЛЬ Серебро</t>
  </si>
  <si>
    <t xml:space="preserve">                Драже ФУНДУК Жемчуг </t>
  </si>
  <si>
    <t xml:space="preserve">                Драже ФУНДУК Золото </t>
  </si>
  <si>
    <t xml:space="preserve">                Драже ФУНДУК Серебро </t>
  </si>
  <si>
    <t xml:space="preserve">                Мармелад CANDY PLUS "Бананы"</t>
  </si>
  <si>
    <t xml:space="preserve">                Мармелад CANDY PLUS "Малина - ежевика" </t>
  </si>
  <si>
    <t xml:space="preserve">                Мармелад CANDY PLUS "Яблоко со сливками"</t>
  </si>
  <si>
    <t xml:space="preserve">                Мармелад Fini  "Арбузные дольки "</t>
  </si>
  <si>
    <t xml:space="preserve">                Мармелад Fini "Йогурт фрукты"</t>
  </si>
  <si>
    <t xml:space="preserve">                Мармелад RAVAZZI "Апельсиновые и Лимонные дольки в сахаре"</t>
  </si>
  <si>
    <t>1.3.1.3.1.05</t>
  </si>
  <si>
    <t xml:space="preserve">                Марципан с апельсиновой нач в шок глазури 140г</t>
  </si>
  <si>
    <t>1.3.1.3.1.06</t>
  </si>
  <si>
    <t xml:space="preserve">                Марципан с ореховой начинкой в шоколадной глазури 140 г</t>
  </si>
  <si>
    <t>1.3.1.3.1.02</t>
  </si>
  <si>
    <t xml:space="preserve">                Марципан с черносливом в шоколадной глазури 140 гр</t>
  </si>
  <si>
    <t>1.1.5.0.0.0.7</t>
  </si>
  <si>
    <t xml:space="preserve">                Марципан со сливочной начинкой в шоколадной глазури 140 г</t>
  </si>
  <si>
    <t>0249/08</t>
  </si>
  <si>
    <t xml:space="preserve">                Шоколадные конфеты DUC d'O "Трюфель" (Бельгия),  горький шоколад,  200 гр.</t>
  </si>
  <si>
    <t>915/012</t>
  </si>
  <si>
    <t xml:space="preserve">                Шоколадные конфеты Guylian "Морские ракушки "Aimee"(Бельгия), три шоколада с начинкой пралине,250гр</t>
  </si>
  <si>
    <t>206/910</t>
  </si>
  <si>
    <t xml:space="preserve">                Шоколадные конфеты Guylian "Морские ракушки" - сундучок подарочный с лентой 250 гр.</t>
  </si>
  <si>
    <t>217/012</t>
  </si>
  <si>
    <t xml:space="preserve">                Шоколадные конфеты Guylian "Морские ракушки" (Бельгия),  три шоколада с начинкой пралине,  125 гр.</t>
  </si>
  <si>
    <t>214/012</t>
  </si>
  <si>
    <t xml:space="preserve">                Шоколадные конфеты Guylian "Морские ракушки" (Бельгия),  три шоколада с начинкой пралине,  250 гр.</t>
  </si>
  <si>
    <t>270/910</t>
  </si>
  <si>
    <t xml:space="preserve">                Шоколадные конфеты Guylian "Опус " (Бельгия),  ассорти,сундучок  180 гр.</t>
  </si>
  <si>
    <t>257/510</t>
  </si>
  <si>
    <t xml:space="preserve">                Шоколадные конфеты Guylian "Трюфлина-сундучок", три шоколада с трюфельной начинкой,  180 гр.</t>
  </si>
  <si>
    <t xml:space="preserve">            Мёд</t>
  </si>
  <si>
    <t xml:space="preserve">                Мёд-суфле Грецкий орешек, 250 мл.</t>
  </si>
  <si>
    <t xml:space="preserve">                Мёд-суфле Грецкий орешек, 30 мл.</t>
  </si>
  <si>
    <t xml:space="preserve">                Мёд-суфле Кедровый орешек, 250 мл.</t>
  </si>
  <si>
    <t xml:space="preserve">                Мёд-суфле Кедровый орешек, 30 мл.</t>
  </si>
  <si>
    <t xml:space="preserve">                Мёд-суфле Космополитен с клюквой, 250 мл.</t>
  </si>
  <si>
    <t xml:space="preserve">                Мёд-суфле Космополитен с клюквой, 30 мл.</t>
  </si>
  <si>
    <t xml:space="preserve">                Мёд-суфле Липа амурская, 250 мл.</t>
  </si>
  <si>
    <t xml:space="preserve">                Мёд-суфле Липа амурская, 30 мл.</t>
  </si>
  <si>
    <t xml:space="preserve">                Мёд-суфле Малиновый сорбет 250 мл.</t>
  </si>
  <si>
    <t xml:space="preserve">                Мёд-суфле Маргарита с клубникой, 250 мл.</t>
  </si>
  <si>
    <t xml:space="preserve">                Мёд-суфле Маргарита с клубникой, 30 мл.</t>
  </si>
  <si>
    <t xml:space="preserve">                Мёд-суфле Молочный цветок, 250 мл.</t>
  </si>
  <si>
    <t xml:space="preserve">                Мёд-суфле Молочный цветок, 30 мл.</t>
  </si>
  <si>
    <t xml:space="preserve">                Мёд-суфле Мохито с мелиссой, 250 мл.</t>
  </si>
  <si>
    <t xml:space="preserve">                Мёд-суфле Мохито с мелиссой, 30 мл.</t>
  </si>
  <si>
    <t xml:space="preserve">                Мёд-суфле Парадиз с абрикосом, 250 мл.</t>
  </si>
  <si>
    <t xml:space="preserve">                Мёд-суфле Парадиз с абрикосом, 30 мл.</t>
  </si>
  <si>
    <t xml:space="preserve">                Мёд-суфле С живицей, 250 мл.</t>
  </si>
  <si>
    <t xml:space="preserve">                Мёд-суфле С живицей, 30 мл.</t>
  </si>
  <si>
    <t xml:space="preserve">                Мёд-суфле Солнечная облепиха 250 мл</t>
  </si>
  <si>
    <t xml:space="preserve">                Мёд-суфле Хлопковый, 250 мл.</t>
  </si>
  <si>
    <t xml:space="preserve">                Мёд-суфле Хлопковый, 30 мл.</t>
  </si>
  <si>
    <t>Заказ до 50 000 руб</t>
  </si>
  <si>
    <t>50 000 руб.</t>
  </si>
  <si>
    <t>Внимание! Сроки сбора заказа обсуждаются индивидуально!</t>
  </si>
  <si>
    <t xml:space="preserve">        Подарки</t>
  </si>
  <si>
    <t>Букет "Азалия"</t>
  </si>
  <si>
    <t>Букет "Ариэль"</t>
  </si>
  <si>
    <t>Букет "Атлантида"</t>
  </si>
  <si>
    <t>Букет "Беатрис"</t>
  </si>
  <si>
    <t>Букет "Виоланта"</t>
  </si>
  <si>
    <t>Букет "Диадора"</t>
  </si>
  <si>
    <t>Букет "Мартина"</t>
  </si>
  <si>
    <t>Букет "Розалина"</t>
  </si>
  <si>
    <t>Букет "Селена"</t>
  </si>
  <si>
    <t>Подарочная корзина "Кофейная симфония"</t>
  </si>
  <si>
    <t>Подарочная корзина "Чайное волшебство"</t>
  </si>
  <si>
    <t>Подарочный набор "EvaDia Манхеттен"</t>
  </si>
  <si>
    <t>Подарочный набор "Анкона"</t>
  </si>
  <si>
    <t>Подарочный набор "Аттика"</t>
  </si>
  <si>
    <t>Подарочный набор "Гессен"</t>
  </si>
  <si>
    <t>Подарочный набор "Монреаль"</t>
  </si>
  <si>
    <t>Подарочный набор "Римини"</t>
  </si>
  <si>
    <t>Подарочный набор "Севилья"</t>
  </si>
  <si>
    <t>Внимание! Уточняйте, пожалуйста,  наличие!</t>
  </si>
  <si>
    <t>РРЦ</t>
  </si>
  <si>
    <t xml:space="preserve">К155 </t>
  </si>
  <si>
    <t>Кофе EvaDia Галаппагос Сан Кристобаль 100% arabica sfr</t>
  </si>
  <si>
    <t>К100</t>
  </si>
  <si>
    <t>Кофе в зернах EvaDia Папуа Новая Гвинея арабика Кигаба sfr</t>
  </si>
  <si>
    <t>Новинка!</t>
  </si>
  <si>
    <t>К220</t>
  </si>
  <si>
    <t xml:space="preserve"> Кофе в зернах EvaDia Коста-Рика Матинилья 100% arabica sfr</t>
  </si>
  <si>
    <t xml:space="preserve">                      Зеленый кофе</t>
  </si>
  <si>
    <t xml:space="preserve">                    Свежеобжаренный (моносорта)</t>
  </si>
  <si>
    <t>К168</t>
  </si>
  <si>
    <t xml:space="preserve">                    250гр.</t>
  </si>
  <si>
    <t xml:space="preserve">                    500гр.</t>
  </si>
  <si>
    <t>К169</t>
  </si>
  <si>
    <t xml:space="preserve"> Кофе в зернах EvaDia Ява Blawan Estate</t>
  </si>
  <si>
    <t>К161</t>
  </si>
  <si>
    <t xml:space="preserve">                        250гр.</t>
  </si>
  <si>
    <t xml:space="preserve">                        500гр.</t>
  </si>
  <si>
    <t>Кофе в зернах EvaDia Гондурас SHG  Сан-Маркос sfr</t>
  </si>
  <si>
    <t xml:space="preserve">К198 </t>
  </si>
  <si>
    <t xml:space="preserve"> Кофе в зернах EvaDia Уганда Арабика Сипи 100% arabica sfr</t>
  </si>
  <si>
    <t>Кофе в зернах EvaDia Вьетнам Арабика Да Лат sfr</t>
  </si>
  <si>
    <t>К165</t>
  </si>
  <si>
    <t>Кофе в зернах EvaDia Кения АБ  sfr</t>
  </si>
  <si>
    <t>К159</t>
  </si>
  <si>
    <t>К230</t>
  </si>
  <si>
    <t xml:space="preserve"> Кофе в зернах EvaDia Колумбия Арабика Уила Гуакакайо  sfr</t>
  </si>
  <si>
    <t xml:space="preserve"> Кофе EvaDia зеленый для похудения (зерно) , фасовка</t>
  </si>
  <si>
    <t xml:space="preserve"> Кофе EvaDia зеленый для похудения (молотый), фасовка</t>
  </si>
  <si>
    <t xml:space="preserve"> Кофе в зернах EvaDia Куба Арабика Серрано Лавадо  sfr</t>
  </si>
  <si>
    <t>К158</t>
  </si>
  <si>
    <t>Кофе в зернах EvaDia Перу Арабика МСМ sfr</t>
  </si>
  <si>
    <t>К126</t>
  </si>
  <si>
    <t>К175</t>
  </si>
  <si>
    <t xml:space="preserve"> Кофе ароматизированный EvaDia "Тирамису" 100% arabica, фасовка</t>
  </si>
  <si>
    <t>Кофе ароматизированный EvaDia "Капучино" 100% arabica, фасовка</t>
  </si>
  <si>
    <t>Цены указаны на 23.05.2016</t>
  </si>
  <si>
    <t>К177</t>
  </si>
  <si>
    <t>Кофе в зернах EvaDia Эфиопия Иргачиф Конга Седе sfr</t>
  </si>
  <si>
    <t>К160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</si>
</sst>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&quot;"/>
    <numFmt numFmtId="173" formatCode="0;[Red]\-0"/>
    <numFmt numFmtId="174" formatCode="#,##0.00&quot; руб&quot;"/>
    <numFmt numFmtId="175" formatCode="00000;[Red]\-00000"/>
    <numFmt numFmtId="176" formatCode="000000"/>
    <numFmt numFmtId="177" formatCode="#,##0&quot;р.&quot;"/>
    <numFmt numFmtId="178" formatCode="[$-FC19]d\ mmmm\ yyyy\ &quot;г.&quot;"/>
    <numFmt numFmtId="179" formatCode="0.0"/>
  </numFmts>
  <fonts count="77">
    <font>
      <sz val="8"/>
      <name val="Arial"/>
      <family val="2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3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62"/>
      <name val="Arial"/>
      <family val="2"/>
    </font>
    <font>
      <i/>
      <sz val="12"/>
      <color indexed="62"/>
      <name val="Arial"/>
      <family val="2"/>
    </font>
    <font>
      <u val="single"/>
      <sz val="8"/>
      <color indexed="10"/>
      <name val="Arial"/>
      <family val="2"/>
    </font>
    <font>
      <i/>
      <sz val="8"/>
      <color indexed="57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theme="3" tint="-0.24997000396251678"/>
      <name val="Arial"/>
      <family val="2"/>
    </font>
    <font>
      <i/>
      <sz val="12"/>
      <color theme="3" tint="-0.24997000396251678"/>
      <name val="Arial"/>
      <family val="2"/>
    </font>
    <font>
      <u val="single"/>
      <sz val="8"/>
      <color rgb="FFFF0000"/>
      <name val="Arial"/>
      <family val="2"/>
    </font>
    <font>
      <i/>
      <sz val="8"/>
      <color theme="6" tint="-0.4999699890613556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5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5" borderId="10" xfId="0" applyNumberFormat="1" applyFont="1" applyFill="1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34" borderId="11" xfId="0" applyNumberFormat="1" applyFont="1" applyFill="1" applyBorder="1" applyAlignment="1">
      <alignment horizontal="right" vertical="top" wrapText="1"/>
    </xf>
    <xf numFmtId="0" fontId="6" fillId="34" borderId="12" xfId="0" applyNumberFormat="1" applyFont="1" applyFill="1" applyBorder="1" applyAlignment="1">
      <alignment horizontal="right" vertical="top" wrapText="1"/>
    </xf>
    <xf numFmtId="0" fontId="6" fillId="35" borderId="11" xfId="0" applyNumberFormat="1" applyFont="1" applyFill="1" applyBorder="1" applyAlignment="1">
      <alignment horizontal="right" vertical="top" wrapText="1"/>
    </xf>
    <xf numFmtId="0" fontId="6" fillId="35" borderId="12" xfId="0" applyNumberFormat="1" applyFont="1" applyFill="1" applyBorder="1" applyAlignment="1">
      <alignment horizontal="right" vertical="top" wrapText="1"/>
    </xf>
    <xf numFmtId="0" fontId="5" fillId="34" borderId="13" xfId="0" applyNumberFormat="1" applyFont="1" applyFill="1" applyBorder="1" applyAlignment="1">
      <alignment horizontal="left" vertical="top" wrapText="1"/>
    </xf>
    <xf numFmtId="0" fontId="0" fillId="36" borderId="13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/>
    </xf>
    <xf numFmtId="0" fontId="6" fillId="35" borderId="13" xfId="0" applyNumberFormat="1" applyFont="1" applyFill="1" applyBorder="1" applyAlignment="1">
      <alignment horizontal="left" vertical="top" wrapText="1"/>
    </xf>
    <xf numFmtId="0" fontId="0" fillId="37" borderId="13" xfId="0" applyNumberFormat="1" applyFont="1" applyFill="1" applyBorder="1" applyAlignment="1">
      <alignment horizontal="left" vertical="top" wrapText="1"/>
    </xf>
    <xf numFmtId="173" fontId="0" fillId="37" borderId="13" xfId="0" applyNumberFormat="1" applyFont="1" applyFill="1" applyBorder="1" applyAlignment="1">
      <alignment horizontal="left" vertical="top" wrapText="1"/>
    </xf>
    <xf numFmtId="0" fontId="0" fillId="37" borderId="14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" fontId="6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1" fontId="66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vertical="center" wrapText="1"/>
    </xf>
    <xf numFmtId="0" fontId="8" fillId="36" borderId="10" xfId="0" applyNumberFormat="1" applyFont="1" applyFill="1" applyBorder="1" applyAlignment="1">
      <alignment horizontal="right" vertical="top" wrapText="1"/>
    </xf>
    <xf numFmtId="0" fontId="9" fillId="35" borderId="10" xfId="0" applyNumberFormat="1" applyFont="1" applyFill="1" applyBorder="1" applyAlignment="1">
      <alignment horizontal="right" vertical="top" wrapText="1"/>
    </xf>
    <xf numFmtId="174" fontId="0" fillId="0" borderId="0" xfId="0" applyNumberFormat="1" applyFill="1" applyBorder="1" applyAlignment="1">
      <alignment/>
    </xf>
    <xf numFmtId="173" fontId="0" fillId="10" borderId="10" xfId="0" applyNumberFormat="1" applyFont="1" applyFill="1" applyBorder="1" applyAlignment="1">
      <alignment horizontal="center" vertical="center" wrapText="1"/>
    </xf>
    <xf numFmtId="0" fontId="67" fillId="10" borderId="10" xfId="42" applyNumberFormat="1" applyFont="1" applyFill="1" applyBorder="1" applyAlignment="1" applyProtection="1">
      <alignment vertical="center" wrapText="1"/>
      <protection/>
    </xf>
    <xf numFmtId="174" fontId="0" fillId="10" borderId="10" xfId="0" applyNumberFormat="1" applyFont="1" applyFill="1" applyBorder="1" applyAlignment="1">
      <alignment horizontal="right" vertical="top" wrapText="1"/>
    </xf>
    <xf numFmtId="174" fontId="0" fillId="37" borderId="10" xfId="0" applyNumberFormat="1" applyFont="1" applyFill="1" applyBorder="1" applyAlignment="1">
      <alignment horizontal="right" vertical="top" wrapText="1"/>
    </xf>
    <xf numFmtId="175" fontId="0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left" vertical="center"/>
    </xf>
    <xf numFmtId="173" fontId="0" fillId="0" borderId="10" xfId="0" applyNumberFormat="1" applyFont="1" applyFill="1" applyBorder="1" applyAlignment="1">
      <alignment horizontal="center" vertical="center" wrapText="1"/>
    </xf>
    <xf numFmtId="0" fontId="67" fillId="0" borderId="10" xfId="42" applyNumberFormat="1" applyFont="1" applyFill="1" applyBorder="1" applyAlignment="1" applyProtection="1">
      <alignment vertical="center" wrapText="1"/>
      <protection/>
    </xf>
    <xf numFmtId="174" fontId="0" fillId="0" borderId="10" xfId="0" applyNumberFormat="1" applyFont="1" applyFill="1" applyBorder="1" applyAlignment="1">
      <alignment horizontal="right" vertical="top" wrapText="1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35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10" borderId="1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59">
      <alignment/>
      <protection/>
    </xf>
    <xf numFmtId="4" fontId="0" fillId="0" borderId="0" xfId="0" applyNumberFormat="1" applyFill="1" applyBorder="1" applyAlignment="1">
      <alignment/>
    </xf>
    <xf numFmtId="0" fontId="0" fillId="36" borderId="11" xfId="0" applyNumberFormat="1" applyFill="1" applyBorder="1" applyAlignment="1">
      <alignment horizontal="center" vertical="center" wrapText="1"/>
    </xf>
    <xf numFmtId="1" fontId="66" fillId="36" borderId="12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right" vertical="top" wrapText="1"/>
    </xf>
    <xf numFmtId="1" fontId="68" fillId="34" borderId="12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right" vertical="top" wrapText="1"/>
    </xf>
    <xf numFmtId="1" fontId="68" fillId="33" borderId="12" xfId="0" applyNumberFormat="1" applyFont="1" applyFill="1" applyBorder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right" vertical="top" wrapText="1"/>
    </xf>
    <xf numFmtId="1" fontId="68" fillId="35" borderId="12" xfId="0" applyNumberFormat="1" applyFont="1" applyFill="1" applyBorder="1" applyAlignment="1">
      <alignment horizontal="center" vertical="center" wrapText="1"/>
    </xf>
    <xf numFmtId="174" fontId="0" fillId="10" borderId="11" xfId="0" applyNumberFormat="1" applyFont="1" applyFill="1" applyBorder="1" applyAlignment="1">
      <alignment horizontal="right" vertical="top" wrapText="1"/>
    </xf>
    <xf numFmtId="1" fontId="66" fillId="10" borderId="12" xfId="0" applyNumberFormat="1" applyFont="1" applyFill="1" applyBorder="1" applyAlignment="1">
      <alignment horizontal="center" vertical="center" wrapText="1"/>
    </xf>
    <xf numFmtId="174" fontId="0" fillId="37" borderId="11" xfId="0" applyNumberFormat="1" applyFont="1" applyFill="1" applyBorder="1" applyAlignment="1">
      <alignment horizontal="right" vertical="top" wrapText="1"/>
    </xf>
    <xf numFmtId="1" fontId="66" fillId="37" borderId="12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right" vertical="top" wrapText="1"/>
    </xf>
    <xf numFmtId="1" fontId="66" fillId="0" borderId="12" xfId="0" applyNumberFormat="1" applyFont="1" applyFill="1" applyBorder="1" applyAlignment="1">
      <alignment horizontal="center" vertical="center" wrapText="1"/>
    </xf>
    <xf numFmtId="174" fontId="0" fillId="37" borderId="15" xfId="0" applyNumberFormat="1" applyFont="1" applyFill="1" applyBorder="1" applyAlignment="1">
      <alignment horizontal="right" vertical="top" wrapText="1"/>
    </xf>
    <xf numFmtId="1" fontId="66" fillId="37" borderId="16" xfId="0" applyNumberFormat="1" applyFont="1" applyFill="1" applyBorder="1" applyAlignment="1">
      <alignment horizontal="center" vertical="center" wrapText="1"/>
    </xf>
    <xf numFmtId="0" fontId="68" fillId="0" borderId="17" xfId="53" applyNumberFormat="1" applyFont="1" applyFill="1" applyBorder="1" applyAlignment="1">
      <alignment horizontal="center" vertical="center" wrapText="1"/>
      <protection/>
    </xf>
    <xf numFmtId="174" fontId="6" fillId="0" borderId="13" xfId="53" applyNumberFormat="1" applyFont="1" applyFill="1" applyBorder="1" applyAlignment="1">
      <alignment horizontal="center" vertical="center" wrapText="1"/>
      <protection/>
    </xf>
    <xf numFmtId="0" fontId="0" fillId="36" borderId="13" xfId="0" applyNumberForma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right" vertical="top" wrapText="1"/>
    </xf>
    <xf numFmtId="0" fontId="9" fillId="35" borderId="13" xfId="0" applyNumberFormat="1" applyFont="1" applyFill="1" applyBorder="1" applyAlignment="1">
      <alignment horizontal="right" vertical="top" wrapText="1"/>
    </xf>
    <xf numFmtId="174" fontId="0" fillId="10" borderId="13" xfId="0" applyNumberFormat="1" applyFont="1" applyFill="1" applyBorder="1" applyAlignment="1">
      <alignment horizontal="right" vertical="top" wrapText="1"/>
    </xf>
    <xf numFmtId="174" fontId="0" fillId="37" borderId="13" xfId="0" applyNumberFormat="1" applyFont="1" applyFill="1" applyBorder="1" applyAlignment="1">
      <alignment horizontal="right" vertical="top" wrapText="1"/>
    </xf>
    <xf numFmtId="174" fontId="0" fillId="0" borderId="13" xfId="0" applyNumberFormat="1" applyFont="1" applyFill="1" applyBorder="1" applyAlignment="1">
      <alignment horizontal="right" vertical="top" wrapText="1"/>
    </xf>
    <xf numFmtId="174" fontId="0" fillId="37" borderId="14" xfId="0" applyNumberFormat="1" applyFont="1" applyFill="1" applyBorder="1" applyAlignment="1">
      <alignment horizontal="right" vertical="top" wrapText="1"/>
    </xf>
    <xf numFmtId="0" fontId="8" fillId="36" borderId="11" xfId="0" applyNumberFormat="1" applyFont="1" applyFill="1" applyBorder="1" applyAlignment="1">
      <alignment horizontal="center" vertical="center" wrapText="1"/>
    </xf>
    <xf numFmtId="0" fontId="8" fillId="36" borderId="12" xfId="0" applyNumberFormat="1" applyFont="1" applyFill="1" applyBorder="1" applyAlignment="1">
      <alignment horizontal="right" vertical="top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right" vertical="top" wrapText="1"/>
    </xf>
    <xf numFmtId="0" fontId="6" fillId="35" borderId="11" xfId="0" applyNumberFormat="1" applyFont="1" applyFill="1" applyBorder="1" applyAlignment="1">
      <alignment horizontal="center" vertical="center" wrapText="1"/>
    </xf>
    <xf numFmtId="176" fontId="0" fillId="10" borderId="11" xfId="0" applyNumberFormat="1" applyFont="1" applyFill="1" applyBorder="1" applyAlignment="1">
      <alignment horizontal="center" vertical="center" wrapText="1"/>
    </xf>
    <xf numFmtId="174" fontId="0" fillId="10" borderId="12" xfId="0" applyNumberFormat="1" applyFont="1" applyFill="1" applyBorder="1" applyAlignment="1">
      <alignment horizontal="right" vertical="top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4" fontId="0" fillId="37" borderId="12" xfId="0" applyNumberFormat="1" applyFont="1" applyFill="1" applyBorder="1" applyAlignment="1">
      <alignment horizontal="right" vertical="top" wrapText="1"/>
    </xf>
    <xf numFmtId="174" fontId="0" fillId="0" borderId="12" xfId="0" applyNumberFormat="1" applyFont="1" applyFill="1" applyBorder="1" applyAlignment="1">
      <alignment horizontal="right" vertical="top" wrapText="1"/>
    </xf>
    <xf numFmtId="0" fontId="9" fillId="35" borderId="12" xfId="0" applyNumberFormat="1" applyFont="1" applyFill="1" applyBorder="1" applyAlignment="1">
      <alignment horizontal="right" vertical="top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5" fontId="0" fillId="0" borderId="18" xfId="0" applyNumberFormat="1" applyFont="1" applyBorder="1" applyAlignment="1">
      <alignment horizontal="center" vertical="center"/>
    </xf>
    <xf numFmtId="175" fontId="0" fillId="0" borderId="18" xfId="0" applyNumberFormat="1" applyFont="1" applyBorder="1" applyAlignment="1">
      <alignment horizontal="left" vertical="center"/>
    </xf>
    <xf numFmtId="174" fontId="0" fillId="37" borderId="18" xfId="0" applyNumberFormat="1" applyFont="1" applyFill="1" applyBorder="1" applyAlignment="1">
      <alignment horizontal="right" vertical="top" wrapText="1"/>
    </xf>
    <xf numFmtId="174" fontId="0" fillId="37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0" fillId="1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38" borderId="13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righ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12" fillId="38" borderId="20" xfId="0" applyNumberFormat="1" applyFont="1" applyFill="1" applyBorder="1" applyAlignment="1">
      <alignment horizontal="left" vertical="center" wrapText="1"/>
    </xf>
    <xf numFmtId="172" fontId="0" fillId="0" borderId="20" xfId="0" applyNumberFormat="1" applyFont="1" applyFill="1" applyBorder="1" applyAlignment="1">
      <alignment horizontal="right" vertical="center" wrapText="1"/>
    </xf>
    <xf numFmtId="172" fontId="0" fillId="10" borderId="20" xfId="0" applyNumberFormat="1" applyFont="1" applyFill="1" applyBorder="1" applyAlignment="1">
      <alignment horizontal="right" vertical="center" wrapText="1"/>
    </xf>
    <xf numFmtId="0" fontId="66" fillId="38" borderId="21" xfId="0" applyNumberFormat="1" applyFont="1" applyFill="1" applyBorder="1" applyAlignment="1">
      <alignment vertical="center" wrapText="1"/>
    </xf>
    <xf numFmtId="0" fontId="8" fillId="38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67" fillId="0" borderId="13" xfId="42" applyNumberFormat="1" applyFont="1" applyFill="1" applyBorder="1" applyAlignment="1" applyProtection="1">
      <alignment horizontal="left" vertical="center" wrapText="1"/>
      <protection/>
    </xf>
    <xf numFmtId="0" fontId="67" fillId="10" borderId="13" xfId="42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38" borderId="13" xfId="0" applyNumberFormat="1" applyFont="1" applyFill="1" applyBorder="1" applyAlignment="1">
      <alignment horizontal="center" vertical="center" wrapText="1"/>
    </xf>
    <xf numFmtId="173" fontId="0" fillId="0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10" borderId="13" xfId="0" applyNumberFormat="1" applyFont="1" applyFill="1" applyBorder="1" applyAlignment="1">
      <alignment horizontal="center" vertical="center" wrapText="1"/>
    </xf>
    <xf numFmtId="0" fontId="14" fillId="38" borderId="13" xfId="0" applyNumberFormat="1" applyFont="1" applyFill="1" applyBorder="1" applyAlignment="1">
      <alignment horizontal="center" vertical="center" wrapText="1"/>
    </xf>
    <xf numFmtId="173" fontId="0" fillId="0" borderId="14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177" fontId="69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 wrapText="1"/>
    </xf>
    <xf numFmtId="177" fontId="69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left" vertical="center"/>
    </xf>
    <xf numFmtId="177" fontId="8" fillId="38" borderId="17" xfId="0" applyNumberFormat="1" applyFont="1" applyFill="1" applyBorder="1" applyAlignment="1">
      <alignment horizontal="center" vertical="center" wrapText="1"/>
    </xf>
    <xf numFmtId="177" fontId="8" fillId="38" borderId="14" xfId="0" applyNumberFormat="1" applyFont="1" applyFill="1" applyBorder="1" applyAlignment="1">
      <alignment horizontal="center" vertical="center" wrapText="1"/>
    </xf>
    <xf numFmtId="177" fontId="69" fillId="38" borderId="15" xfId="0" applyNumberFormat="1" applyFont="1" applyFill="1" applyBorder="1" applyAlignment="1">
      <alignment horizontal="center" vertical="center" wrapText="1"/>
    </xf>
    <xf numFmtId="177" fontId="8" fillId="38" borderId="16" xfId="0" applyNumberFormat="1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horizontal="right" vertical="center" wrapText="1"/>
    </xf>
    <xf numFmtId="177" fontId="70" fillId="0" borderId="24" xfId="0" applyNumberFormat="1" applyFont="1" applyFill="1" applyBorder="1" applyAlignment="1">
      <alignment horizontal="center" vertical="center" wrapText="1"/>
    </xf>
    <xf numFmtId="177" fontId="6" fillId="0" borderId="25" xfId="0" applyNumberFormat="1" applyFont="1" applyFill="1" applyBorder="1" applyAlignment="1">
      <alignment horizontal="right" vertical="center" wrapText="1"/>
    </xf>
    <xf numFmtId="177" fontId="12" fillId="0" borderId="13" xfId="0" applyNumberFormat="1" applyFont="1" applyFill="1" applyBorder="1" applyAlignment="1">
      <alignment horizontal="left" vertical="center" wrapText="1"/>
    </xf>
    <xf numFmtId="177" fontId="69" fillId="0" borderId="11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left" vertical="center" wrapText="1"/>
    </xf>
    <xf numFmtId="177" fontId="12" fillId="38" borderId="13" xfId="0" applyNumberFormat="1" applyFont="1" applyFill="1" applyBorder="1" applyAlignment="1">
      <alignment horizontal="left" vertical="center" wrapText="1"/>
    </xf>
    <xf numFmtId="177" fontId="69" fillId="38" borderId="11" xfId="0" applyNumberFormat="1" applyFont="1" applyFill="1" applyBorder="1" applyAlignment="1">
      <alignment horizontal="center" vertical="center" wrapText="1"/>
    </xf>
    <xf numFmtId="177" fontId="12" fillId="38" borderId="12" xfId="0" applyNumberFormat="1" applyFont="1" applyFill="1" applyBorder="1" applyAlignment="1">
      <alignment horizontal="left" vertical="center" wrapText="1"/>
    </xf>
    <xf numFmtId="177" fontId="0" fillId="0" borderId="13" xfId="0" applyNumberFormat="1" applyFont="1" applyFill="1" applyBorder="1" applyAlignment="1">
      <alignment horizontal="right" vertical="center" wrapText="1"/>
    </xf>
    <xf numFmtId="177" fontId="0" fillId="10" borderId="13" xfId="0" applyNumberFormat="1" applyFont="1" applyFill="1" applyBorder="1" applyAlignment="1">
      <alignment horizontal="right" vertical="center" wrapText="1"/>
    </xf>
    <xf numFmtId="177" fontId="69" fillId="10" borderId="11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top" wrapText="1"/>
    </xf>
    <xf numFmtId="173" fontId="0" fillId="37" borderId="10" xfId="0" applyNumberFormat="1" applyFont="1" applyFill="1" applyBorder="1" applyAlignment="1">
      <alignment horizontal="left" vertical="top" wrapText="1"/>
    </xf>
    <xf numFmtId="0" fontId="67" fillId="37" borderId="10" xfId="42" applyNumberFormat="1" applyFont="1" applyFill="1" applyBorder="1" applyAlignment="1" applyProtection="1">
      <alignment horizontal="left" vertical="top" wrapText="1"/>
      <protection/>
    </xf>
    <xf numFmtId="174" fontId="0" fillId="37" borderId="10" xfId="0" applyNumberFormat="1" applyFont="1" applyFill="1" applyBorder="1" applyAlignment="1">
      <alignment horizontal="right" vertical="top" wrapText="1"/>
    </xf>
    <xf numFmtId="0" fontId="66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0" fontId="66" fillId="0" borderId="0" xfId="0" applyNumberFormat="1" applyFont="1" applyAlignment="1">
      <alignment horizontal="center" vertical="center" wrapText="1"/>
    </xf>
    <xf numFmtId="0" fontId="71" fillId="0" borderId="0" xfId="0" applyNumberFormat="1" applyFont="1" applyAlignment="1">
      <alignment horizontal="left" vertical="top"/>
    </xf>
    <xf numFmtId="0" fontId="66" fillId="0" borderId="17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0" fontId="66" fillId="0" borderId="13" xfId="0" applyNumberFormat="1" applyFont="1" applyFill="1" applyBorder="1" applyAlignment="1">
      <alignment horizontal="center" vertical="center" wrapText="1"/>
    </xf>
    <xf numFmtId="0" fontId="0" fillId="36" borderId="24" xfId="0" applyNumberFormat="1" applyFont="1" applyFill="1" applyBorder="1" applyAlignment="1">
      <alignment horizontal="right" vertical="top" wrapText="1"/>
    </xf>
    <xf numFmtId="0" fontId="66" fillId="36" borderId="25" xfId="0" applyNumberFormat="1" applyFont="1" applyFill="1" applyBorder="1" applyAlignment="1">
      <alignment horizontal="center" vertical="center" wrapText="1"/>
    </xf>
    <xf numFmtId="0" fontId="0" fillId="36" borderId="13" xfId="0" applyNumberFormat="1" applyFont="1" applyFill="1" applyBorder="1" applyAlignment="1">
      <alignment horizontal="right" vertical="top" wrapText="1"/>
    </xf>
    <xf numFmtId="0" fontId="68" fillId="34" borderId="12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righ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0" fontId="68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right" vertical="top" wrapText="1"/>
    </xf>
    <xf numFmtId="0" fontId="5" fillId="35" borderId="13" xfId="0" applyNumberFormat="1" applyFont="1" applyFill="1" applyBorder="1" applyAlignment="1">
      <alignment horizontal="left" vertical="top" wrapText="1"/>
    </xf>
    <xf numFmtId="0" fontId="68" fillId="35" borderId="12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right" vertical="top" wrapText="1"/>
    </xf>
    <xf numFmtId="10" fontId="0" fillId="0" borderId="0" xfId="59" applyNumberFormat="1">
      <alignment/>
      <protection/>
    </xf>
    <xf numFmtId="172" fontId="0" fillId="37" borderId="11" xfId="0" applyNumberFormat="1" applyFont="1" applyFill="1" applyBorder="1" applyAlignment="1">
      <alignment horizontal="right" vertical="top" wrapText="1"/>
    </xf>
    <xf numFmtId="0" fontId="66" fillId="37" borderId="12" xfId="0" applyNumberFormat="1" applyFont="1" applyFill="1" applyBorder="1" applyAlignment="1">
      <alignment horizontal="center" vertical="center" wrapText="1"/>
    </xf>
    <xf numFmtId="172" fontId="0" fillId="37" borderId="13" xfId="0" applyNumberFormat="1" applyFont="1" applyFill="1" applyBorder="1" applyAlignment="1">
      <alignment horizontal="right" vertical="top" wrapText="1"/>
    </xf>
    <xf numFmtId="174" fontId="0" fillId="37" borderId="11" xfId="0" applyNumberFormat="1" applyFont="1" applyFill="1" applyBorder="1" applyAlignment="1">
      <alignment horizontal="right" vertical="top" wrapText="1"/>
    </xf>
    <xf numFmtId="174" fontId="0" fillId="37" borderId="13" xfId="0" applyNumberFormat="1" applyFont="1" applyFill="1" applyBorder="1" applyAlignment="1">
      <alignment horizontal="right" vertical="top" wrapText="1"/>
    </xf>
    <xf numFmtId="0" fontId="0" fillId="39" borderId="13" xfId="0" applyNumberFormat="1" applyFont="1" applyFill="1" applyBorder="1" applyAlignment="1">
      <alignment horizontal="left" vertical="top" wrapText="1"/>
    </xf>
    <xf numFmtId="173" fontId="0" fillId="37" borderId="14" xfId="0" applyNumberFormat="1" applyFont="1" applyFill="1" applyBorder="1" applyAlignment="1">
      <alignment horizontal="left" vertical="top" wrapText="1"/>
    </xf>
    <xf numFmtId="172" fontId="0" fillId="37" borderId="15" xfId="0" applyNumberFormat="1" applyFont="1" applyFill="1" applyBorder="1" applyAlignment="1">
      <alignment horizontal="right" vertical="top" wrapText="1"/>
    </xf>
    <xf numFmtId="0" fontId="66" fillId="37" borderId="16" xfId="0" applyNumberFormat="1" applyFont="1" applyFill="1" applyBorder="1" applyAlignment="1">
      <alignment horizontal="center" vertical="center" wrapText="1"/>
    </xf>
    <xf numFmtId="172" fontId="0" fillId="37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172" fontId="0" fillId="37" borderId="10" xfId="0" applyNumberFormat="1" applyFont="1" applyFill="1" applyBorder="1" applyAlignment="1">
      <alignment horizontal="right" vertical="top" wrapText="1"/>
    </xf>
    <xf numFmtId="0" fontId="0" fillId="37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67" fillId="0" borderId="10" xfId="42" applyFont="1" applyBorder="1" applyAlignment="1" applyProtection="1">
      <alignment/>
      <protection/>
    </xf>
    <xf numFmtId="173" fontId="0" fillId="37" borderId="10" xfId="0" applyNumberFormat="1" applyFon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37" borderId="10" xfId="0" applyNumberFormat="1" applyFont="1" applyFill="1" applyBorder="1" applyAlignment="1">
      <alignment horizontal="left" vertical="top" wrapText="1"/>
    </xf>
    <xf numFmtId="172" fontId="0" fillId="37" borderId="10" xfId="0" applyNumberFormat="1" applyFont="1" applyFill="1" applyBorder="1" applyAlignment="1">
      <alignment horizontal="right" vertical="top" wrapText="1"/>
    </xf>
    <xf numFmtId="0" fontId="0" fillId="36" borderId="26" xfId="0" applyNumberFormat="1" applyFont="1" applyFill="1" applyBorder="1" applyAlignment="1">
      <alignment horizontal="right" vertical="top" wrapText="1"/>
    </xf>
    <xf numFmtId="175" fontId="0" fillId="0" borderId="0" xfId="0" applyNumberFormat="1" applyFill="1" applyBorder="1" applyAlignment="1">
      <alignment/>
    </xf>
    <xf numFmtId="177" fontId="72" fillId="10" borderId="13" xfId="0" applyNumberFormat="1" applyFont="1" applyFill="1" applyBorder="1" applyAlignment="1">
      <alignment horizontal="right" vertical="center" wrapText="1"/>
    </xf>
    <xf numFmtId="177" fontId="73" fillId="38" borderId="13" xfId="0" applyNumberFormat="1" applyFont="1" applyFill="1" applyBorder="1" applyAlignment="1">
      <alignment horizontal="left" vertical="center" wrapText="1"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74" fillId="0" borderId="10" xfId="42" applyNumberFormat="1" applyFont="1" applyFill="1" applyBorder="1" applyAlignment="1" applyProtection="1">
      <alignment horizontal="left" vertical="center" wrapText="1"/>
      <protection/>
    </xf>
    <xf numFmtId="0" fontId="0" fillId="40" borderId="11" xfId="0" applyNumberFormat="1" applyFont="1" applyFill="1" applyBorder="1" applyAlignment="1">
      <alignment horizontal="center" vertical="center" wrapText="1"/>
    </xf>
    <xf numFmtId="0" fontId="67" fillId="40" borderId="10" xfId="42" applyNumberFormat="1" applyFont="1" applyFill="1" applyBorder="1" applyAlignment="1" applyProtection="1">
      <alignment horizontal="left" vertical="center" wrapText="1"/>
      <protection/>
    </xf>
    <xf numFmtId="173" fontId="0" fillId="40" borderId="11" xfId="0" applyNumberFormat="1" applyFont="1" applyFill="1" applyBorder="1" applyAlignment="1">
      <alignment horizontal="center" vertical="center" wrapText="1"/>
    </xf>
    <xf numFmtId="0" fontId="0" fillId="40" borderId="10" xfId="0" applyNumberFormat="1" applyFont="1" applyFill="1" applyBorder="1" applyAlignment="1">
      <alignment horizontal="left" vertical="center" wrapText="1"/>
    </xf>
    <xf numFmtId="177" fontId="0" fillId="40" borderId="13" xfId="0" applyNumberFormat="1" applyFont="1" applyFill="1" applyBorder="1" applyAlignment="1">
      <alignment horizontal="right" vertical="center" wrapText="1"/>
    </xf>
    <xf numFmtId="177" fontId="69" fillId="40" borderId="11" xfId="0" applyNumberFormat="1" applyFont="1" applyFill="1" applyBorder="1" applyAlignment="1">
      <alignment horizontal="center" vertical="center" wrapText="1"/>
    </xf>
    <xf numFmtId="177" fontId="72" fillId="40" borderId="13" xfId="0" applyNumberFormat="1" applyFont="1" applyFill="1" applyBorder="1" applyAlignment="1">
      <alignment horizontal="right" vertical="center" wrapText="1"/>
    </xf>
    <xf numFmtId="172" fontId="0" fillId="40" borderId="20" xfId="0" applyNumberFormat="1" applyFont="1" applyFill="1" applyBorder="1" applyAlignment="1">
      <alignment horizontal="right" vertical="center" wrapText="1"/>
    </xf>
    <xf numFmtId="177" fontId="0" fillId="40" borderId="14" xfId="0" applyNumberFormat="1" applyFont="1" applyFill="1" applyBorder="1" applyAlignment="1">
      <alignment horizontal="right" vertical="center" wrapText="1"/>
    </xf>
    <xf numFmtId="177" fontId="69" fillId="40" borderId="15" xfId="0" applyNumberFormat="1" applyFont="1" applyFill="1" applyBorder="1" applyAlignment="1">
      <alignment horizontal="center" vertical="center" wrapText="1"/>
    </xf>
    <xf numFmtId="172" fontId="0" fillId="40" borderId="22" xfId="0" applyNumberFormat="1" applyFont="1" applyFill="1" applyBorder="1" applyAlignment="1">
      <alignment horizontal="right" vertical="center" wrapText="1"/>
    </xf>
    <xf numFmtId="0" fontId="0" fillId="6" borderId="10" xfId="0" applyFont="1" applyFill="1" applyBorder="1" applyAlignment="1">
      <alignment horizontal="center" vertical="center"/>
    </xf>
    <xf numFmtId="0" fontId="13" fillId="6" borderId="13" xfId="0" applyNumberFormat="1" applyFont="1" applyFill="1" applyBorder="1" applyAlignment="1">
      <alignment horizontal="center" vertical="center" wrapText="1"/>
    </xf>
    <xf numFmtId="0" fontId="67" fillId="6" borderId="13" xfId="42" applyNumberFormat="1" applyFont="1" applyFill="1" applyBorder="1" applyAlignment="1" applyProtection="1">
      <alignment horizontal="left" vertical="center" wrapText="1"/>
      <protection/>
    </xf>
    <xf numFmtId="177" fontId="0" fillId="6" borderId="13" xfId="0" applyNumberFormat="1" applyFont="1" applyFill="1" applyBorder="1" applyAlignment="1">
      <alignment horizontal="right" vertical="center" wrapText="1"/>
    </xf>
    <xf numFmtId="177" fontId="69" fillId="6" borderId="11" xfId="0" applyNumberFormat="1" applyFont="1" applyFill="1" applyBorder="1" applyAlignment="1">
      <alignment horizontal="center" vertical="center" wrapText="1"/>
    </xf>
    <xf numFmtId="177" fontId="72" fillId="6" borderId="13" xfId="0" applyNumberFormat="1" applyFont="1" applyFill="1" applyBorder="1" applyAlignment="1">
      <alignment horizontal="right" vertical="center" wrapText="1"/>
    </xf>
    <xf numFmtId="172" fontId="0" fillId="6" borderId="20" xfId="0" applyNumberFormat="1" applyFont="1" applyFill="1" applyBorder="1" applyAlignment="1">
      <alignment horizontal="right" vertical="center" wrapText="1"/>
    </xf>
    <xf numFmtId="0" fontId="13" fillId="40" borderId="13" xfId="0" applyNumberFormat="1" applyFont="1" applyFill="1" applyBorder="1" applyAlignment="1">
      <alignment horizontal="center" vertical="center" wrapText="1"/>
    </xf>
    <xf numFmtId="0" fontId="67" fillId="40" borderId="13" xfId="42" applyNumberFormat="1" applyFont="1" applyFill="1" applyBorder="1" applyAlignment="1" applyProtection="1">
      <alignment horizontal="left" vertical="center" wrapText="1"/>
      <protection/>
    </xf>
    <xf numFmtId="173" fontId="0" fillId="40" borderId="13" xfId="0" applyNumberFormat="1" applyFont="1" applyFill="1" applyBorder="1" applyAlignment="1">
      <alignment horizontal="center" vertical="center" wrapText="1"/>
    </xf>
    <xf numFmtId="0" fontId="0" fillId="40" borderId="13" xfId="0" applyNumberFormat="1" applyFont="1" applyFill="1" applyBorder="1" applyAlignment="1">
      <alignment horizontal="left" vertical="center" wrapText="1"/>
    </xf>
    <xf numFmtId="0" fontId="75" fillId="0" borderId="0" xfId="0" applyFont="1" applyFill="1" applyAlignment="1">
      <alignment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173" fontId="0" fillId="2" borderId="10" xfId="0" applyNumberFormat="1" applyFont="1" applyFill="1" applyBorder="1" applyAlignment="1">
      <alignment horizontal="center" vertical="center" wrapText="1"/>
    </xf>
    <xf numFmtId="0" fontId="67" fillId="2" borderId="10" xfId="42" applyNumberFormat="1" applyFont="1" applyFill="1" applyBorder="1" applyAlignment="1" applyProtection="1">
      <alignment vertical="center" wrapText="1"/>
      <protection/>
    </xf>
    <xf numFmtId="174" fontId="0" fillId="2" borderId="10" xfId="0" applyNumberFormat="1" applyFont="1" applyFill="1" applyBorder="1" applyAlignment="1">
      <alignment horizontal="right" vertical="top" wrapText="1"/>
    </xf>
    <xf numFmtId="174" fontId="0" fillId="2" borderId="12" xfId="0" applyNumberFormat="1" applyFont="1" applyFill="1" applyBorder="1" applyAlignment="1">
      <alignment horizontal="right" vertical="top" wrapText="1"/>
    </xf>
    <xf numFmtId="174" fontId="0" fillId="2" borderId="11" xfId="0" applyNumberFormat="1" applyFont="1" applyFill="1" applyBorder="1" applyAlignment="1">
      <alignment horizontal="right" vertical="top" wrapText="1"/>
    </xf>
    <xf numFmtId="1" fontId="66" fillId="2" borderId="12" xfId="0" applyNumberFormat="1" applyFont="1" applyFill="1" applyBorder="1" applyAlignment="1">
      <alignment horizontal="center" vertical="center" wrapText="1"/>
    </xf>
    <xf numFmtId="174" fontId="0" fillId="2" borderId="13" xfId="0" applyNumberFormat="1" applyFont="1" applyFill="1" applyBorder="1" applyAlignment="1">
      <alignment horizontal="right" vertical="top" wrapText="1"/>
    </xf>
    <xf numFmtId="176" fontId="0" fillId="40" borderId="11" xfId="0" applyNumberFormat="1" applyFont="1" applyFill="1" applyBorder="1" applyAlignment="1">
      <alignment horizontal="center" vertical="center" wrapText="1"/>
    </xf>
    <xf numFmtId="173" fontId="0" fillId="40" borderId="10" xfId="0" applyNumberFormat="1" applyFont="1" applyFill="1" applyBorder="1" applyAlignment="1">
      <alignment horizontal="center" vertical="center" wrapText="1"/>
    </xf>
    <xf numFmtId="0" fontId="67" fillId="40" borderId="10" xfId="42" applyNumberFormat="1" applyFont="1" applyFill="1" applyBorder="1" applyAlignment="1" applyProtection="1">
      <alignment vertical="center" wrapText="1"/>
      <protection/>
    </xf>
    <xf numFmtId="174" fontId="0" fillId="40" borderId="10" xfId="0" applyNumberFormat="1" applyFont="1" applyFill="1" applyBorder="1" applyAlignment="1">
      <alignment horizontal="right" vertical="top" wrapText="1"/>
    </xf>
    <xf numFmtId="174" fontId="0" fillId="40" borderId="12" xfId="0" applyNumberFormat="1" applyFont="1" applyFill="1" applyBorder="1" applyAlignment="1">
      <alignment horizontal="right" vertical="top" wrapText="1"/>
    </xf>
    <xf numFmtId="174" fontId="0" fillId="40" borderId="11" xfId="0" applyNumberFormat="1" applyFont="1" applyFill="1" applyBorder="1" applyAlignment="1">
      <alignment horizontal="right" vertical="top" wrapText="1"/>
    </xf>
    <xf numFmtId="1" fontId="66" fillId="40" borderId="12" xfId="0" applyNumberFormat="1" applyFont="1" applyFill="1" applyBorder="1" applyAlignment="1">
      <alignment horizontal="center" vertical="center" wrapText="1"/>
    </xf>
    <xf numFmtId="174" fontId="0" fillId="40" borderId="13" xfId="0" applyNumberFormat="1" applyFont="1" applyFill="1" applyBorder="1" applyAlignment="1">
      <alignment horizontal="right" vertical="top" wrapText="1"/>
    </xf>
    <xf numFmtId="175" fontId="0" fillId="40" borderId="10" xfId="0" applyNumberFormat="1" applyFont="1" applyFill="1" applyBorder="1" applyAlignment="1">
      <alignment horizontal="center" vertical="center"/>
    </xf>
    <xf numFmtId="175" fontId="0" fillId="40" borderId="10" xfId="0" applyNumberFormat="1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67" fillId="40" borderId="0" xfId="42" applyFont="1" applyFill="1" applyBorder="1" applyAlignment="1" applyProtection="1">
      <alignment/>
      <protection/>
    </xf>
    <xf numFmtId="176" fontId="0" fillId="6" borderId="11" xfId="0" applyNumberFormat="1" applyFont="1" applyFill="1" applyBorder="1" applyAlignment="1">
      <alignment horizontal="center" vertical="center" wrapText="1"/>
    </xf>
    <xf numFmtId="173" fontId="0" fillId="6" borderId="10" xfId="0" applyNumberFormat="1" applyFont="1" applyFill="1" applyBorder="1" applyAlignment="1">
      <alignment horizontal="center" vertical="center" wrapText="1"/>
    </xf>
    <xf numFmtId="0" fontId="67" fillId="6" borderId="10" xfId="42" applyNumberFormat="1" applyFont="1" applyFill="1" applyBorder="1" applyAlignment="1" applyProtection="1">
      <alignment vertical="center" wrapText="1"/>
      <protection/>
    </xf>
    <xf numFmtId="174" fontId="0" fillId="6" borderId="10" xfId="0" applyNumberFormat="1" applyFont="1" applyFill="1" applyBorder="1" applyAlignment="1">
      <alignment horizontal="right" vertical="top" wrapText="1"/>
    </xf>
    <xf numFmtId="174" fontId="0" fillId="6" borderId="12" xfId="0" applyNumberFormat="1" applyFont="1" applyFill="1" applyBorder="1" applyAlignment="1">
      <alignment horizontal="right" vertical="top" wrapText="1"/>
    </xf>
    <xf numFmtId="174" fontId="0" fillId="6" borderId="11" xfId="0" applyNumberFormat="1" applyFont="1" applyFill="1" applyBorder="1" applyAlignment="1">
      <alignment horizontal="right" vertical="top" wrapText="1"/>
    </xf>
    <xf numFmtId="1" fontId="66" fillId="6" borderId="12" xfId="0" applyNumberFormat="1" applyFont="1" applyFill="1" applyBorder="1" applyAlignment="1">
      <alignment horizontal="center" vertical="center" wrapText="1"/>
    </xf>
    <xf numFmtId="174" fontId="0" fillId="6" borderId="13" xfId="0" applyNumberFormat="1" applyFont="1" applyFill="1" applyBorder="1" applyAlignment="1">
      <alignment horizontal="right" vertical="top" wrapText="1"/>
    </xf>
    <xf numFmtId="0" fontId="9" fillId="38" borderId="13" xfId="0" applyNumberFormat="1" applyFont="1" applyFill="1" applyBorder="1" applyAlignment="1">
      <alignment horizontal="left" vertical="center" wrapText="1"/>
    </xf>
    <xf numFmtId="177" fontId="72" fillId="40" borderId="14" xfId="0" applyNumberFormat="1" applyFont="1" applyFill="1" applyBorder="1" applyAlignment="1">
      <alignment horizontal="right" vertical="center" wrapText="1"/>
    </xf>
    <xf numFmtId="0" fontId="9" fillId="38" borderId="13" xfId="0" applyNumberFormat="1" applyFont="1" applyFill="1" applyBorder="1" applyAlignment="1">
      <alignment vertical="center" wrapText="1"/>
    </xf>
    <xf numFmtId="0" fontId="0" fillId="37" borderId="10" xfId="0" applyNumberFormat="1" applyFont="1" applyFill="1" applyBorder="1" applyAlignment="1">
      <alignment horizontal="left" vertical="top" wrapText="1"/>
    </xf>
    <xf numFmtId="173" fontId="0" fillId="37" borderId="10" xfId="0" applyNumberFormat="1" applyFont="1" applyFill="1" applyBorder="1" applyAlignment="1">
      <alignment horizontal="center" vertical="top" wrapText="1"/>
    </xf>
    <xf numFmtId="0" fontId="13" fillId="37" borderId="10" xfId="0" applyNumberFormat="1" applyFont="1" applyFill="1" applyBorder="1" applyAlignment="1">
      <alignment horizontal="center" vertical="top" wrapText="1"/>
    </xf>
    <xf numFmtId="0" fontId="13" fillId="38" borderId="13" xfId="0" applyNumberFormat="1" applyFont="1" applyFill="1" applyBorder="1" applyAlignment="1">
      <alignment horizontal="center" vertical="center" wrapText="1"/>
    </xf>
    <xf numFmtId="177" fontId="0" fillId="38" borderId="13" xfId="0" applyNumberFormat="1" applyFont="1" applyFill="1" applyBorder="1" applyAlignment="1">
      <alignment horizontal="right" vertical="center" wrapText="1"/>
    </xf>
    <xf numFmtId="177" fontId="72" fillId="38" borderId="13" xfId="0" applyNumberFormat="1" applyFont="1" applyFill="1" applyBorder="1" applyAlignment="1">
      <alignment horizontal="right" vertical="center" wrapText="1"/>
    </xf>
    <xf numFmtId="172" fontId="0" fillId="38" borderId="20" xfId="0" applyNumberFormat="1" applyFont="1" applyFill="1" applyBorder="1" applyAlignment="1">
      <alignment horizontal="right" vertical="center" wrapText="1"/>
    </xf>
    <xf numFmtId="0" fontId="0" fillId="37" borderId="10" xfId="54" applyNumberFormat="1" applyFont="1" applyFill="1" applyBorder="1" applyAlignment="1">
      <alignment horizontal="left" vertical="top" wrapText="1"/>
      <protection/>
    </xf>
    <xf numFmtId="173" fontId="0" fillId="37" borderId="10" xfId="54" applyNumberFormat="1" applyFont="1" applyFill="1" applyBorder="1" applyAlignment="1">
      <alignment horizontal="center" vertical="top" wrapText="1"/>
      <protection/>
    </xf>
    <xf numFmtId="0" fontId="76" fillId="0" borderId="0" xfId="0" applyFont="1" applyFill="1" applyAlignment="1">
      <alignment vertical="center"/>
    </xf>
    <xf numFmtId="0" fontId="13" fillId="37" borderId="10" xfId="54" applyNumberFormat="1" applyFont="1" applyFill="1" applyBorder="1" applyAlignment="1">
      <alignment horizontal="center" vertical="top" wrapText="1"/>
      <protection/>
    </xf>
    <xf numFmtId="17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0" fontId="67" fillId="37" borderId="10" xfId="42" applyNumberFormat="1" applyFont="1" applyFill="1" applyBorder="1" applyAlignment="1" applyProtection="1">
      <alignment vertical="top" wrapText="1"/>
      <protection/>
    </xf>
    <xf numFmtId="0" fontId="0" fillId="38" borderId="17" xfId="0" applyNumberFormat="1" applyFont="1" applyFill="1" applyBorder="1" applyAlignment="1">
      <alignment horizontal="left" vertical="center" wrapText="1"/>
    </xf>
    <xf numFmtId="0" fontId="0" fillId="38" borderId="14" xfId="0" applyNumberFormat="1" applyFont="1" applyFill="1" applyBorder="1" applyAlignment="1">
      <alignment horizontal="left" vertical="center" wrapText="1"/>
    </xf>
    <xf numFmtId="0" fontId="8" fillId="38" borderId="29" xfId="0" applyNumberFormat="1" applyFont="1" applyFill="1" applyBorder="1" applyAlignment="1">
      <alignment horizontal="center" vertical="center" wrapText="1"/>
    </xf>
    <xf numFmtId="0" fontId="8" fillId="38" borderId="30" xfId="0" applyNumberFormat="1" applyFont="1" applyFill="1" applyBorder="1" applyAlignment="1">
      <alignment horizontal="center" vertical="center" wrapText="1"/>
    </xf>
    <xf numFmtId="177" fontId="8" fillId="38" borderId="31" xfId="0" applyNumberFormat="1" applyFont="1" applyFill="1" applyBorder="1" applyAlignment="1">
      <alignment horizontal="center" vertical="center" wrapText="1"/>
    </xf>
    <xf numFmtId="177" fontId="8" fillId="38" borderId="21" xfId="0" applyNumberFormat="1" applyFont="1" applyFill="1" applyBorder="1" applyAlignment="1">
      <alignment horizontal="center" vertical="center" wrapText="1"/>
    </xf>
    <xf numFmtId="0" fontId="6" fillId="41" borderId="32" xfId="53" applyNumberFormat="1" applyFont="1" applyFill="1" applyBorder="1" applyAlignment="1">
      <alignment horizontal="center" vertical="center" wrapText="1"/>
      <protection/>
    </xf>
    <xf numFmtId="0" fontId="71" fillId="41" borderId="33" xfId="53" applyNumberFormat="1" applyFont="1" applyFill="1" applyBorder="1" applyAlignment="1">
      <alignment horizontal="center" vertical="center" wrapText="1"/>
      <protection/>
    </xf>
    <xf numFmtId="0" fontId="6" fillId="41" borderId="34" xfId="53" applyNumberFormat="1" applyFont="1" applyFill="1" applyBorder="1" applyAlignment="1">
      <alignment horizontal="center" vertical="center" wrapText="1"/>
      <protection/>
    </xf>
    <xf numFmtId="0" fontId="71" fillId="41" borderId="19" xfId="53" applyNumberFormat="1" applyFont="1" applyFill="1" applyBorder="1" applyAlignment="1">
      <alignment horizontal="center" vertical="center" wrapText="1"/>
      <protection/>
    </xf>
    <xf numFmtId="0" fontId="68" fillId="41" borderId="32" xfId="53" applyNumberFormat="1" applyFont="1" applyFill="1" applyBorder="1" applyAlignment="1">
      <alignment horizontal="center" vertical="center" wrapText="1"/>
      <protection/>
    </xf>
    <xf numFmtId="0" fontId="71" fillId="41" borderId="33" xfId="53" applyNumberFormat="1" applyFont="1" applyFill="1" applyBorder="1" applyAlignment="1">
      <alignment horizontal="center" vertical="center" wrapText="1"/>
      <protection/>
    </xf>
    <xf numFmtId="0" fontId="68" fillId="41" borderId="34" xfId="53" applyNumberFormat="1" applyFont="1" applyFill="1" applyBorder="1" applyAlignment="1">
      <alignment horizontal="center" vertical="center" wrapText="1"/>
      <protection/>
    </xf>
    <xf numFmtId="0" fontId="71" fillId="41" borderId="19" xfId="53" applyNumberFormat="1" applyFont="1" applyFill="1" applyBorder="1" applyAlignment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6" fillId="41" borderId="37" xfId="53" applyNumberFormat="1" applyFont="1" applyFill="1" applyBorder="1" applyAlignment="1">
      <alignment horizontal="center" vertical="center" wrapText="1"/>
      <protection/>
    </xf>
    <xf numFmtId="0" fontId="6" fillId="41" borderId="38" xfId="53" applyNumberFormat="1" applyFont="1" applyFill="1" applyBorder="1" applyAlignment="1">
      <alignment horizontal="center" vertical="center" wrapText="1"/>
      <protection/>
    </xf>
    <xf numFmtId="0" fontId="6" fillId="41" borderId="39" xfId="53" applyNumberFormat="1" applyFont="1" applyFill="1" applyBorder="1" applyAlignment="1">
      <alignment horizontal="center" vertical="center" wrapText="1"/>
      <protection/>
    </xf>
    <xf numFmtId="0" fontId="6" fillId="41" borderId="25" xfId="5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left" vertical="center" wrapText="1"/>
    </xf>
    <xf numFmtId="177" fontId="4" fillId="0" borderId="40" xfId="0" applyNumberFormat="1" applyFont="1" applyBorder="1" applyAlignment="1">
      <alignment horizontal="center" vertical="center" wrapText="1"/>
    </xf>
    <xf numFmtId="177" fontId="4" fillId="0" borderId="41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177" fontId="4" fillId="0" borderId="3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Обычный_Считать опт цену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\&#1047;&#1072;&#1103;&#1074;&#1082;&#1080;%20&#1086;&#1073;&#1097;&#1080;&#1077;\14_&#1057;&#1054;&#1058;&#1056;&#1059;&#1044;&#1053;&#1048;&#1050;&#1048;\&#1085;&#1072;&#1089;&#1090;&#1080;&#1085;&#1072;%20&#1087;&#1072;&#1087;&#1082;&#1072;\&#1057;&#1063;%20&#1053;&#1040;%20&#1054;&#1055;&#1051;&#1040;&#1058;&#1059;%202016\&#1103;&#1053;&#1042;&#1040;&#1056;&#1068;%202016\&#1055;&#1056;&#1040;&#1049;&#1057;%20&#1048;&#1052;%20&#1050;&#1054;&#1060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  <sheetName val="Лист2"/>
      <sheetName val="Лист3"/>
    </sheetNames>
    <sheetDataSet>
      <sheetData sheetId="2">
        <row r="2">
          <cell r="B2" t="str">
            <v>К173 </v>
          </cell>
          <cell r="C2">
            <v>2320</v>
          </cell>
        </row>
        <row r="3">
          <cell r="B3" t="str">
            <v>К145 </v>
          </cell>
          <cell r="C3">
            <v>2850</v>
          </cell>
        </row>
        <row r="4">
          <cell r="B4" t="str">
            <v>К194</v>
          </cell>
          <cell r="C4">
            <v>2550</v>
          </cell>
        </row>
        <row r="5">
          <cell r="B5" t="str">
            <v>К155 </v>
          </cell>
          <cell r="C5">
            <v>6560</v>
          </cell>
        </row>
        <row r="6">
          <cell r="B6" t="str">
            <v>К162</v>
          </cell>
          <cell r="C6">
            <v>3020</v>
          </cell>
        </row>
        <row r="7">
          <cell r="B7" t="str">
            <v>К163</v>
          </cell>
          <cell r="C7">
            <v>2390</v>
          </cell>
        </row>
        <row r="8">
          <cell r="B8" t="str">
            <v>К148 </v>
          </cell>
          <cell r="C8">
            <v>3150</v>
          </cell>
        </row>
        <row r="9">
          <cell r="B9" t="str">
            <v>К174</v>
          </cell>
          <cell r="C9">
            <v>2860</v>
          </cell>
        </row>
        <row r="10">
          <cell r="B10" t="str">
            <v>К150 </v>
          </cell>
          <cell r="C10">
            <v>2540</v>
          </cell>
        </row>
        <row r="11">
          <cell r="B11" t="str">
            <v>К197 </v>
          </cell>
          <cell r="C11">
            <v>3240</v>
          </cell>
        </row>
        <row r="12">
          <cell r="B12" t="str">
            <v>К157 </v>
          </cell>
          <cell r="C12">
            <v>25100</v>
          </cell>
        </row>
        <row r="13">
          <cell r="B13" t="str">
            <v>К156  </v>
          </cell>
          <cell r="C13">
            <v>6680</v>
          </cell>
        </row>
        <row r="14">
          <cell r="B14" t="str">
            <v>К152 </v>
          </cell>
          <cell r="C14">
            <v>3960</v>
          </cell>
        </row>
        <row r="15">
          <cell r="B15" t="str">
            <v>К128</v>
          </cell>
          <cell r="C15">
            <v>3160</v>
          </cell>
        </row>
        <row r="16">
          <cell r="B16" t="str">
            <v>К186 </v>
          </cell>
          <cell r="C16">
            <v>6920</v>
          </cell>
        </row>
        <row r="17">
          <cell r="B17" t="str">
            <v>К146</v>
          </cell>
          <cell r="C17">
            <v>3830</v>
          </cell>
        </row>
        <row r="18">
          <cell r="B18" t="str">
            <v>К153 </v>
          </cell>
          <cell r="C18">
            <v>2650</v>
          </cell>
        </row>
        <row r="19">
          <cell r="B19" t="str">
            <v>К123</v>
          </cell>
          <cell r="C19">
            <v>2800</v>
          </cell>
        </row>
        <row r="20">
          <cell r="B20" t="str">
            <v>К127</v>
          </cell>
          <cell r="C20">
            <v>2930</v>
          </cell>
        </row>
        <row r="21">
          <cell r="B21" t="str">
            <v>К122</v>
          </cell>
          <cell r="C21">
            <v>3610</v>
          </cell>
        </row>
        <row r="22">
          <cell r="B22" t="str">
            <v>К151 </v>
          </cell>
          <cell r="C22">
            <v>2750</v>
          </cell>
        </row>
        <row r="23">
          <cell r="B23" t="str">
            <v>К179 </v>
          </cell>
          <cell r="C23">
            <v>3930</v>
          </cell>
        </row>
        <row r="24">
          <cell r="B24" t="str">
            <v>К164 </v>
          </cell>
          <cell r="C24">
            <v>3930</v>
          </cell>
        </row>
        <row r="25">
          <cell r="B25" t="str">
            <v>К121</v>
          </cell>
          <cell r="C25">
            <v>3930</v>
          </cell>
        </row>
        <row r="26">
          <cell r="B26" t="str">
            <v>К154 </v>
          </cell>
          <cell r="C26">
            <v>3930</v>
          </cell>
        </row>
        <row r="27">
          <cell r="B27" t="str">
            <v>К171 </v>
          </cell>
          <cell r="C27">
            <v>2510</v>
          </cell>
        </row>
        <row r="28">
          <cell r="B28" t="str">
            <v>К193</v>
          </cell>
          <cell r="C28">
            <v>3330</v>
          </cell>
        </row>
        <row r="29">
          <cell r="B29" t="str">
            <v>К190  </v>
          </cell>
          <cell r="C29">
            <v>5070</v>
          </cell>
        </row>
        <row r="30">
          <cell r="B30" t="str">
            <v>К149</v>
          </cell>
          <cell r="C30">
            <v>2530</v>
          </cell>
        </row>
        <row r="31">
          <cell r="B31" t="str">
            <v>К110</v>
          </cell>
          <cell r="C31">
            <v>2810</v>
          </cell>
        </row>
        <row r="32">
          <cell r="B32" t="str">
            <v>К188</v>
          </cell>
          <cell r="C32">
            <v>1750</v>
          </cell>
        </row>
        <row r="33">
          <cell r="B33" t="str">
            <v>К199</v>
          </cell>
          <cell r="C33">
            <v>1630</v>
          </cell>
        </row>
        <row r="34">
          <cell r="B34" t="str">
            <v>К180 </v>
          </cell>
          <cell r="C34">
            <v>1750</v>
          </cell>
        </row>
        <row r="35">
          <cell r="B35" t="str">
            <v>К144 </v>
          </cell>
          <cell r="C35">
            <v>1750</v>
          </cell>
        </row>
        <row r="36">
          <cell r="B36" t="str">
            <v>К158</v>
          </cell>
          <cell r="C36">
            <v>3600</v>
          </cell>
        </row>
        <row r="37">
          <cell r="B37" t="str">
            <v>К192 </v>
          </cell>
          <cell r="C37">
            <v>3550</v>
          </cell>
        </row>
        <row r="38">
          <cell r="B38" t="str">
            <v>К198 </v>
          </cell>
          <cell r="C38">
            <v>3330</v>
          </cell>
        </row>
        <row r="39">
          <cell r="B39" t="str">
            <v>К147 </v>
          </cell>
          <cell r="C39">
            <v>3330</v>
          </cell>
        </row>
        <row r="40">
          <cell r="B40" t="str">
            <v>К120</v>
          </cell>
          <cell r="C40">
            <v>3360</v>
          </cell>
        </row>
        <row r="41">
          <cell r="B41" t="str">
            <v>К195</v>
          </cell>
          <cell r="C41">
            <v>3320</v>
          </cell>
        </row>
        <row r="42">
          <cell r="B42" t="str">
            <v>К191 </v>
          </cell>
          <cell r="C42">
            <v>3930</v>
          </cell>
        </row>
        <row r="43">
          <cell r="B43" t="str">
            <v>К135 </v>
          </cell>
          <cell r="C43">
            <v>18800</v>
          </cell>
        </row>
        <row r="44">
          <cell r="B44" t="str">
            <v>К126</v>
          </cell>
          <cell r="C44">
            <v>2220</v>
          </cell>
        </row>
      </sheetData>
      <sheetData sheetId="3">
        <row r="2">
          <cell r="B2">
            <v>3120</v>
          </cell>
          <cell r="C2">
            <v>1960</v>
          </cell>
          <cell r="D2">
            <v>1568</v>
          </cell>
        </row>
        <row r="3">
          <cell r="B3" t="str">
            <v>Ц-069</v>
          </cell>
          <cell r="C3">
            <v>2960</v>
          </cell>
          <cell r="D3">
            <v>2368</v>
          </cell>
        </row>
        <row r="4">
          <cell r="B4">
            <v>2000456500886</v>
          </cell>
          <cell r="C4">
            <v>2560</v>
          </cell>
          <cell r="D4">
            <v>2048</v>
          </cell>
        </row>
        <row r="5">
          <cell r="B5">
            <v>2000456500916</v>
          </cell>
          <cell r="C5">
            <v>2660</v>
          </cell>
          <cell r="D5">
            <v>2128</v>
          </cell>
        </row>
        <row r="6">
          <cell r="B6">
            <v>2000456540455</v>
          </cell>
          <cell r="C6">
            <v>2660</v>
          </cell>
          <cell r="D6">
            <v>2128</v>
          </cell>
        </row>
        <row r="7">
          <cell r="B7">
            <v>221310</v>
          </cell>
          <cell r="C7">
            <v>2820</v>
          </cell>
          <cell r="D7">
            <v>2256</v>
          </cell>
        </row>
        <row r="8">
          <cell r="B8" t="str">
            <v>Ц-076</v>
          </cell>
          <cell r="C8">
            <v>2660</v>
          </cell>
          <cell r="D8">
            <v>2128</v>
          </cell>
        </row>
        <row r="9">
          <cell r="B9">
            <v>3401</v>
          </cell>
          <cell r="C9">
            <v>2080</v>
          </cell>
          <cell r="D9">
            <v>1664</v>
          </cell>
        </row>
        <row r="10">
          <cell r="B10" t="str">
            <v>04747720 </v>
          </cell>
          <cell r="C10">
            <v>2660</v>
          </cell>
          <cell r="D10">
            <v>2128</v>
          </cell>
        </row>
        <row r="11">
          <cell r="B11">
            <v>221315</v>
          </cell>
          <cell r="C11">
            <v>2720</v>
          </cell>
          <cell r="D11">
            <v>2176</v>
          </cell>
        </row>
        <row r="12">
          <cell r="B12">
            <v>221221</v>
          </cell>
          <cell r="C12">
            <v>2840</v>
          </cell>
          <cell r="D12">
            <v>2272</v>
          </cell>
        </row>
        <row r="13">
          <cell r="B13">
            <v>221210</v>
          </cell>
          <cell r="C13">
            <v>2840</v>
          </cell>
          <cell r="D13">
            <v>2272</v>
          </cell>
        </row>
        <row r="14">
          <cell r="B14">
            <v>3033</v>
          </cell>
          <cell r="C14">
            <v>1780</v>
          </cell>
          <cell r="D14">
            <v>1424</v>
          </cell>
        </row>
        <row r="15">
          <cell r="B15">
            <v>3030</v>
          </cell>
          <cell r="C15">
            <v>1960</v>
          </cell>
          <cell r="D15">
            <v>1568</v>
          </cell>
        </row>
        <row r="16">
          <cell r="B16">
            <v>3038</v>
          </cell>
          <cell r="C16">
            <v>1960</v>
          </cell>
          <cell r="D16">
            <v>1568</v>
          </cell>
        </row>
        <row r="17">
          <cell r="B17">
            <v>3042</v>
          </cell>
          <cell r="C17">
            <v>1960</v>
          </cell>
          <cell r="D17">
            <v>1568</v>
          </cell>
        </row>
        <row r="18">
          <cell r="B18">
            <v>3004</v>
          </cell>
          <cell r="C18">
            <v>1780</v>
          </cell>
          <cell r="D18">
            <v>1424</v>
          </cell>
        </row>
        <row r="19">
          <cell r="B19">
            <v>3027</v>
          </cell>
          <cell r="C19">
            <v>2660</v>
          </cell>
          <cell r="D19">
            <v>2128</v>
          </cell>
        </row>
        <row r="20">
          <cell r="B20">
            <v>221231</v>
          </cell>
          <cell r="C20">
            <v>2840</v>
          </cell>
          <cell r="D20">
            <v>2272</v>
          </cell>
        </row>
        <row r="21">
          <cell r="B21">
            <v>221234</v>
          </cell>
          <cell r="C21">
            <v>2660</v>
          </cell>
          <cell r="D21">
            <v>2128</v>
          </cell>
        </row>
        <row r="22">
          <cell r="B22">
            <v>221205</v>
          </cell>
          <cell r="C22">
            <v>2820</v>
          </cell>
          <cell r="D22">
            <v>2256</v>
          </cell>
        </row>
        <row r="23">
          <cell r="B23">
            <v>221239</v>
          </cell>
          <cell r="C23">
            <v>2660</v>
          </cell>
          <cell r="D23">
            <v>2128</v>
          </cell>
        </row>
        <row r="24">
          <cell r="B24">
            <v>3529</v>
          </cell>
          <cell r="C24">
            <v>2660</v>
          </cell>
          <cell r="D24">
            <v>2128</v>
          </cell>
        </row>
        <row r="25">
          <cell r="B25">
            <v>221211</v>
          </cell>
          <cell r="C25">
            <v>2660</v>
          </cell>
          <cell r="D25">
            <v>2128</v>
          </cell>
        </row>
        <row r="26">
          <cell r="B26">
            <v>221243</v>
          </cell>
          <cell r="C26">
            <v>2840</v>
          </cell>
          <cell r="D26">
            <v>2272</v>
          </cell>
        </row>
        <row r="27">
          <cell r="B27">
            <v>221215</v>
          </cell>
          <cell r="C27">
            <v>2100</v>
          </cell>
          <cell r="D27">
            <v>1680</v>
          </cell>
        </row>
        <row r="28">
          <cell r="B28" t="str">
            <v>Ц-042</v>
          </cell>
          <cell r="C28">
            <v>2760</v>
          </cell>
          <cell r="D28">
            <v>2208</v>
          </cell>
        </row>
        <row r="29">
          <cell r="B29">
            <v>221217</v>
          </cell>
          <cell r="C29">
            <v>2220</v>
          </cell>
          <cell r="D29">
            <v>1776</v>
          </cell>
        </row>
        <row r="30">
          <cell r="B30">
            <v>221219</v>
          </cell>
          <cell r="C30">
            <v>2220</v>
          </cell>
          <cell r="D30">
            <v>1776</v>
          </cell>
        </row>
        <row r="31">
          <cell r="D31">
            <v>0</v>
          </cell>
        </row>
        <row r="32">
          <cell r="B32">
            <v>52135</v>
          </cell>
          <cell r="C32">
            <v>6720</v>
          </cell>
          <cell r="D32">
            <v>5376</v>
          </cell>
        </row>
        <row r="33">
          <cell r="B33">
            <v>52004</v>
          </cell>
          <cell r="C33">
            <v>4140</v>
          </cell>
          <cell r="D33">
            <v>3312</v>
          </cell>
        </row>
        <row r="34">
          <cell r="B34">
            <v>52001</v>
          </cell>
          <cell r="C34">
            <v>3980</v>
          </cell>
          <cell r="D34">
            <v>3184</v>
          </cell>
        </row>
        <row r="35">
          <cell r="B35">
            <v>1660</v>
          </cell>
          <cell r="C35">
            <v>6900</v>
          </cell>
          <cell r="D35">
            <v>5520</v>
          </cell>
        </row>
        <row r="36">
          <cell r="B36" t="str">
            <v>С33 </v>
          </cell>
          <cell r="C36">
            <v>6900</v>
          </cell>
          <cell r="D36">
            <v>5520</v>
          </cell>
        </row>
        <row r="37">
          <cell r="B37" t="str">
            <v>С9 </v>
          </cell>
          <cell r="C37">
            <v>7100</v>
          </cell>
          <cell r="D37">
            <v>5680</v>
          </cell>
        </row>
        <row r="38">
          <cell r="B38">
            <v>1873</v>
          </cell>
          <cell r="C38">
            <v>3550</v>
          </cell>
          <cell r="D38">
            <v>2840</v>
          </cell>
        </row>
        <row r="39">
          <cell r="B39" t="str">
            <v>С6 </v>
          </cell>
          <cell r="C39">
            <v>5020</v>
          </cell>
          <cell r="D39">
            <v>4016</v>
          </cell>
        </row>
        <row r="40">
          <cell r="B40">
            <v>1039</v>
          </cell>
          <cell r="C40">
            <v>3200</v>
          </cell>
          <cell r="D40">
            <v>2560</v>
          </cell>
        </row>
        <row r="41">
          <cell r="B41" t="str">
            <v>С24</v>
          </cell>
          <cell r="C41">
            <v>5160</v>
          </cell>
          <cell r="D41">
            <v>4128</v>
          </cell>
        </row>
        <row r="42">
          <cell r="B42">
            <v>1758</v>
          </cell>
          <cell r="C42">
            <v>7700</v>
          </cell>
          <cell r="D42">
            <v>6160</v>
          </cell>
        </row>
        <row r="43">
          <cell r="B43" t="str">
            <v>GT-034</v>
          </cell>
          <cell r="C43">
            <v>7360</v>
          </cell>
          <cell r="D43">
            <v>5888</v>
          </cell>
        </row>
        <row r="44">
          <cell r="B44" t="str">
            <v>GT-010C</v>
          </cell>
          <cell r="C44">
            <v>1680</v>
          </cell>
          <cell r="D44">
            <v>1344</v>
          </cell>
        </row>
        <row r="45">
          <cell r="B45" t="str">
            <v>GT-029</v>
          </cell>
          <cell r="C45">
            <v>8240</v>
          </cell>
          <cell r="D45">
            <v>6592</v>
          </cell>
        </row>
        <row r="46">
          <cell r="B46">
            <v>220706</v>
          </cell>
          <cell r="C46">
            <v>1880</v>
          </cell>
          <cell r="D46">
            <v>1504</v>
          </cell>
        </row>
        <row r="47">
          <cell r="B47">
            <v>1011</v>
          </cell>
          <cell r="C47">
            <v>4320</v>
          </cell>
          <cell r="D47">
            <v>3456</v>
          </cell>
        </row>
        <row r="48">
          <cell r="B48" t="str">
            <v>GT-016</v>
          </cell>
          <cell r="C48">
            <v>6420</v>
          </cell>
          <cell r="D48">
            <v>5136</v>
          </cell>
        </row>
        <row r="49">
          <cell r="B49" t="str">
            <v>GT-043</v>
          </cell>
          <cell r="C49">
            <v>3900</v>
          </cell>
          <cell r="D49">
            <v>3120</v>
          </cell>
        </row>
        <row r="50">
          <cell r="B50" t="str">
            <v>GT-017</v>
          </cell>
          <cell r="C50">
            <v>6840</v>
          </cell>
          <cell r="D50">
            <v>5472</v>
          </cell>
        </row>
        <row r="51">
          <cell r="B51">
            <v>1631</v>
          </cell>
          <cell r="C51">
            <v>8440</v>
          </cell>
          <cell r="D51">
            <v>6752</v>
          </cell>
        </row>
        <row r="52">
          <cell r="B52">
            <v>7163</v>
          </cell>
          <cell r="C52">
            <v>8340</v>
          </cell>
          <cell r="D52">
            <v>6672</v>
          </cell>
        </row>
        <row r="53">
          <cell r="B53" t="str">
            <v>GT-012</v>
          </cell>
          <cell r="C53">
            <v>7820</v>
          </cell>
          <cell r="D53">
            <v>6256</v>
          </cell>
        </row>
        <row r="54">
          <cell r="B54" t="str">
            <v>GT-015</v>
          </cell>
          <cell r="C54">
            <v>3400</v>
          </cell>
          <cell r="D54">
            <v>2720</v>
          </cell>
        </row>
        <row r="55">
          <cell r="B55" t="str">
            <v>С3 </v>
          </cell>
          <cell r="C55">
            <v>4640</v>
          </cell>
          <cell r="D55">
            <v>3712</v>
          </cell>
        </row>
        <row r="56">
          <cell r="B56">
            <v>1604</v>
          </cell>
          <cell r="C56">
            <v>7860</v>
          </cell>
          <cell r="D56">
            <v>6288</v>
          </cell>
        </row>
        <row r="57">
          <cell r="B57">
            <v>1623</v>
          </cell>
          <cell r="C57">
            <v>6480</v>
          </cell>
          <cell r="D57">
            <v>5184</v>
          </cell>
        </row>
        <row r="58">
          <cell r="D58">
            <v>0</v>
          </cell>
        </row>
        <row r="59">
          <cell r="B59">
            <v>25808</v>
          </cell>
          <cell r="C59">
            <v>2760</v>
          </cell>
          <cell r="D59">
            <v>2208</v>
          </cell>
        </row>
        <row r="60">
          <cell r="B60">
            <v>25807</v>
          </cell>
          <cell r="C60">
            <v>2760</v>
          </cell>
          <cell r="D60">
            <v>2208</v>
          </cell>
        </row>
        <row r="61">
          <cell r="B61">
            <v>25806</v>
          </cell>
          <cell r="C61">
            <v>2760</v>
          </cell>
          <cell r="D61">
            <v>2208</v>
          </cell>
        </row>
        <row r="62">
          <cell r="B62">
            <v>25805</v>
          </cell>
          <cell r="C62">
            <v>2760</v>
          </cell>
          <cell r="D62">
            <v>2208</v>
          </cell>
        </row>
        <row r="63">
          <cell r="B63">
            <v>25801</v>
          </cell>
          <cell r="C63">
            <v>2760</v>
          </cell>
          <cell r="D63">
            <v>2208</v>
          </cell>
        </row>
        <row r="64">
          <cell r="D64">
            <v>0</v>
          </cell>
        </row>
        <row r="65">
          <cell r="B65">
            <v>17040</v>
          </cell>
          <cell r="C65">
            <v>2520</v>
          </cell>
          <cell r="D65">
            <v>2016</v>
          </cell>
        </row>
        <row r="66">
          <cell r="D66">
            <v>0</v>
          </cell>
        </row>
        <row r="67">
          <cell r="B67">
            <v>1507</v>
          </cell>
          <cell r="C67">
            <v>3100</v>
          </cell>
          <cell r="D67">
            <v>2480</v>
          </cell>
        </row>
        <row r="68">
          <cell r="B68" t="str">
            <v>BT-024</v>
          </cell>
          <cell r="C68">
            <v>5820</v>
          </cell>
          <cell r="D68">
            <v>4656</v>
          </cell>
        </row>
        <row r="69">
          <cell r="B69" t="str">
            <v>BT-018</v>
          </cell>
          <cell r="C69">
            <v>5460</v>
          </cell>
          <cell r="D69">
            <v>4368</v>
          </cell>
        </row>
        <row r="70">
          <cell r="B70" t="str">
            <v>BT-020</v>
          </cell>
          <cell r="C70">
            <v>5320</v>
          </cell>
          <cell r="D70">
            <v>4256</v>
          </cell>
        </row>
        <row r="71">
          <cell r="B71">
            <v>1509</v>
          </cell>
          <cell r="C71">
            <v>3220</v>
          </cell>
          <cell r="D71">
            <v>2576</v>
          </cell>
        </row>
        <row r="72">
          <cell r="B72">
            <v>1529</v>
          </cell>
          <cell r="C72">
            <v>3920</v>
          </cell>
          <cell r="D72">
            <v>3136</v>
          </cell>
        </row>
        <row r="73">
          <cell r="B73">
            <v>1528</v>
          </cell>
          <cell r="C73">
            <v>4580</v>
          </cell>
          <cell r="D73">
            <v>3664</v>
          </cell>
        </row>
        <row r="74">
          <cell r="B74">
            <v>1524</v>
          </cell>
          <cell r="C74">
            <v>4580</v>
          </cell>
          <cell r="D74">
            <v>3664</v>
          </cell>
        </row>
        <row r="75">
          <cell r="B75">
            <v>1518</v>
          </cell>
          <cell r="C75">
            <v>3800</v>
          </cell>
          <cell r="D75">
            <v>3040</v>
          </cell>
        </row>
        <row r="76">
          <cell r="B76">
            <v>1521</v>
          </cell>
          <cell r="C76">
            <v>4580</v>
          </cell>
          <cell r="D76">
            <v>3664</v>
          </cell>
        </row>
        <row r="77">
          <cell r="B77">
            <v>1523</v>
          </cell>
          <cell r="C77">
            <v>4580</v>
          </cell>
          <cell r="D77">
            <v>3664</v>
          </cell>
        </row>
        <row r="78">
          <cell r="B78">
            <v>1574</v>
          </cell>
          <cell r="C78">
            <v>7180</v>
          </cell>
          <cell r="D78">
            <v>5744</v>
          </cell>
        </row>
        <row r="79">
          <cell r="B79" t="str">
            <v>С64 </v>
          </cell>
          <cell r="C79">
            <v>5720</v>
          </cell>
          <cell r="D79">
            <v>4576</v>
          </cell>
        </row>
        <row r="80">
          <cell r="B80" t="str">
            <v>BT-032</v>
          </cell>
          <cell r="C80">
            <v>2940</v>
          </cell>
          <cell r="D80">
            <v>2352</v>
          </cell>
        </row>
        <row r="81">
          <cell r="B81">
            <v>1502</v>
          </cell>
          <cell r="C81">
            <v>2780</v>
          </cell>
          <cell r="D81">
            <v>2224</v>
          </cell>
        </row>
        <row r="82">
          <cell r="B82">
            <v>1556</v>
          </cell>
          <cell r="C82">
            <v>4900</v>
          </cell>
          <cell r="D82">
            <v>3920</v>
          </cell>
        </row>
        <row r="83">
          <cell r="D83">
            <v>0</v>
          </cell>
        </row>
        <row r="84">
          <cell r="B84">
            <v>1304</v>
          </cell>
          <cell r="C84">
            <v>8160</v>
          </cell>
          <cell r="D84">
            <v>6528</v>
          </cell>
        </row>
        <row r="85">
          <cell r="B85">
            <v>1670</v>
          </cell>
          <cell r="C85">
            <v>8650</v>
          </cell>
          <cell r="D85">
            <v>6920</v>
          </cell>
        </row>
        <row r="86">
          <cell r="B86" t="str">
            <v>С47 </v>
          </cell>
          <cell r="C86">
            <v>4840</v>
          </cell>
          <cell r="D86">
            <v>3872</v>
          </cell>
        </row>
        <row r="87">
          <cell r="B87">
            <v>1329</v>
          </cell>
          <cell r="C87">
            <v>4080</v>
          </cell>
          <cell r="D87">
            <v>3264</v>
          </cell>
        </row>
        <row r="88">
          <cell r="B88">
            <v>1324</v>
          </cell>
          <cell r="C88">
            <v>5860</v>
          </cell>
          <cell r="D88">
            <v>4688</v>
          </cell>
        </row>
        <row r="89">
          <cell r="B89">
            <v>1328</v>
          </cell>
          <cell r="C89">
            <v>6720</v>
          </cell>
          <cell r="D89">
            <v>5376</v>
          </cell>
        </row>
        <row r="90">
          <cell r="B90">
            <v>1336</v>
          </cell>
          <cell r="C90">
            <v>5820</v>
          </cell>
          <cell r="D90">
            <v>4656</v>
          </cell>
        </row>
        <row r="91">
          <cell r="B91">
            <v>1338</v>
          </cell>
          <cell r="C91">
            <v>5120</v>
          </cell>
          <cell r="D91">
            <v>4096</v>
          </cell>
        </row>
        <row r="92">
          <cell r="B92" t="str">
            <v>BT-304</v>
          </cell>
          <cell r="C92">
            <v>3580</v>
          </cell>
          <cell r="D92">
            <v>2864</v>
          </cell>
        </row>
        <row r="93">
          <cell r="B93" t="str">
            <v>BT-222</v>
          </cell>
          <cell r="C93">
            <v>15260</v>
          </cell>
          <cell r="D93">
            <v>12208</v>
          </cell>
        </row>
        <row r="94">
          <cell r="B94">
            <v>1350</v>
          </cell>
          <cell r="C94">
            <v>6780</v>
          </cell>
          <cell r="D94">
            <v>5424</v>
          </cell>
        </row>
        <row r="95">
          <cell r="B95" t="str">
            <v>BT-009</v>
          </cell>
          <cell r="C95">
            <v>7240</v>
          </cell>
          <cell r="D95">
            <v>5792</v>
          </cell>
        </row>
        <row r="96">
          <cell r="B96">
            <v>52232</v>
          </cell>
          <cell r="C96">
            <v>3260</v>
          </cell>
          <cell r="D96">
            <v>2608</v>
          </cell>
        </row>
        <row r="97">
          <cell r="D97">
            <v>0</v>
          </cell>
        </row>
        <row r="98">
          <cell r="B98">
            <v>1851</v>
          </cell>
          <cell r="C98">
            <v>6780</v>
          </cell>
          <cell r="D98">
            <v>5424</v>
          </cell>
        </row>
        <row r="99">
          <cell r="B99" t="str">
            <v>BT-067</v>
          </cell>
          <cell r="C99">
            <v>6100</v>
          </cell>
          <cell r="D99">
            <v>4880</v>
          </cell>
        </row>
        <row r="100">
          <cell r="B100">
            <v>2000456545238</v>
          </cell>
          <cell r="C100">
            <v>6100</v>
          </cell>
          <cell r="D100">
            <v>4880</v>
          </cell>
        </row>
        <row r="101">
          <cell r="B101" t="str">
            <v>03907	</v>
          </cell>
          <cell r="C101">
            <v>2800</v>
          </cell>
          <cell r="D101">
            <v>2240</v>
          </cell>
        </row>
        <row r="102">
          <cell r="B102">
            <v>3902</v>
          </cell>
          <cell r="C102">
            <v>2800</v>
          </cell>
          <cell r="D102">
            <v>2240</v>
          </cell>
        </row>
        <row r="103">
          <cell r="B103">
            <v>2000456526664</v>
          </cell>
          <cell r="C103">
            <v>2800</v>
          </cell>
          <cell r="D103">
            <v>2240</v>
          </cell>
        </row>
        <row r="104">
          <cell r="B104">
            <v>2000456526657</v>
          </cell>
          <cell r="C104">
            <v>2800</v>
          </cell>
          <cell r="D104">
            <v>2240</v>
          </cell>
        </row>
        <row r="105">
          <cell r="B105">
            <v>2000456526626</v>
          </cell>
          <cell r="C105">
            <v>2100</v>
          </cell>
          <cell r="D105">
            <v>1680</v>
          </cell>
        </row>
        <row r="106">
          <cell r="B106">
            <v>2000456526633</v>
          </cell>
          <cell r="C106">
            <v>2800</v>
          </cell>
          <cell r="D106">
            <v>2240</v>
          </cell>
        </row>
        <row r="107">
          <cell r="B107">
            <v>2000456526640</v>
          </cell>
          <cell r="C107">
            <v>2800</v>
          </cell>
          <cell r="D107">
            <v>2240</v>
          </cell>
        </row>
        <row r="108">
          <cell r="B108">
            <v>221702</v>
          </cell>
          <cell r="C108">
            <v>2800</v>
          </cell>
          <cell r="D108">
            <v>2240</v>
          </cell>
        </row>
        <row r="109">
          <cell r="B109">
            <v>3903</v>
          </cell>
          <cell r="C109">
            <v>2680</v>
          </cell>
          <cell r="D109">
            <v>2144</v>
          </cell>
        </row>
        <row r="110">
          <cell r="B110">
            <v>3301</v>
          </cell>
          <cell r="C110">
            <v>2640</v>
          </cell>
          <cell r="D110">
            <v>2112</v>
          </cell>
        </row>
        <row r="111">
          <cell r="B111">
            <v>3310</v>
          </cell>
          <cell r="C111">
            <v>2640</v>
          </cell>
          <cell r="D111">
            <v>2112</v>
          </cell>
        </row>
        <row r="112">
          <cell r="B112">
            <v>5065</v>
          </cell>
          <cell r="C112">
            <v>2640</v>
          </cell>
          <cell r="D112">
            <v>2112</v>
          </cell>
        </row>
        <row r="113">
          <cell r="B113" t="str">
            <v>Ц-008</v>
          </cell>
          <cell r="C113">
            <v>1540</v>
          </cell>
          <cell r="D113">
            <v>1232</v>
          </cell>
        </row>
        <row r="114">
          <cell r="B114">
            <v>3711</v>
          </cell>
          <cell r="C114">
            <v>2460</v>
          </cell>
          <cell r="D114">
            <v>1968</v>
          </cell>
        </row>
        <row r="115">
          <cell r="B115" t="str">
            <v>Ш-021</v>
          </cell>
          <cell r="C115">
            <v>4200</v>
          </cell>
          <cell r="D115">
            <v>3360</v>
          </cell>
        </row>
        <row r="116">
          <cell r="B116">
            <v>221503</v>
          </cell>
          <cell r="C116">
            <v>2200</v>
          </cell>
          <cell r="D116">
            <v>1760</v>
          </cell>
        </row>
        <row r="117">
          <cell r="D117">
            <v>0</v>
          </cell>
        </row>
        <row r="118">
          <cell r="B118">
            <v>1444</v>
          </cell>
          <cell r="C118">
            <v>3480</v>
          </cell>
          <cell r="D118">
            <v>2784</v>
          </cell>
        </row>
        <row r="119">
          <cell r="B119">
            <v>1453</v>
          </cell>
          <cell r="C119">
            <v>3460</v>
          </cell>
          <cell r="D119">
            <v>2768</v>
          </cell>
        </row>
        <row r="120">
          <cell r="B120" t="str">
            <v>С61</v>
          </cell>
          <cell r="C120">
            <v>3960</v>
          </cell>
          <cell r="D120">
            <v>3168</v>
          </cell>
        </row>
        <row r="121">
          <cell r="B121">
            <v>52160</v>
          </cell>
          <cell r="C121">
            <v>8660</v>
          </cell>
          <cell r="D121">
            <v>6928</v>
          </cell>
        </row>
        <row r="122">
          <cell r="B122" t="str">
            <v>BT-060</v>
          </cell>
          <cell r="C122">
            <v>3740</v>
          </cell>
          <cell r="D122">
            <v>2992</v>
          </cell>
        </row>
        <row r="123">
          <cell r="B123" t="str">
            <v>A-2513</v>
          </cell>
          <cell r="C123">
            <v>3920</v>
          </cell>
          <cell r="D123">
            <v>3136</v>
          </cell>
        </row>
        <row r="124">
          <cell r="B124" t="str">
            <v>BT-065</v>
          </cell>
          <cell r="C124">
            <v>3220</v>
          </cell>
          <cell r="D124">
            <v>2576</v>
          </cell>
        </row>
        <row r="125">
          <cell r="B125">
            <v>1452</v>
          </cell>
          <cell r="C125">
            <v>3120</v>
          </cell>
          <cell r="D125">
            <v>2496</v>
          </cell>
        </row>
        <row r="126">
          <cell r="B126">
            <v>1407</v>
          </cell>
          <cell r="C126">
            <v>2120</v>
          </cell>
          <cell r="D126">
            <v>1696</v>
          </cell>
        </row>
        <row r="127">
          <cell r="B127" t="str">
            <v>ВТ-119</v>
          </cell>
          <cell r="C127">
            <v>4460</v>
          </cell>
          <cell r="D127">
            <v>3568</v>
          </cell>
        </row>
        <row r="128">
          <cell r="B128" t="str">
            <v>BT-062</v>
          </cell>
          <cell r="C128">
            <v>6060</v>
          </cell>
          <cell r="D128">
            <v>4848</v>
          </cell>
        </row>
        <row r="129">
          <cell r="B129">
            <v>2902</v>
          </cell>
          <cell r="C129">
            <v>1520</v>
          </cell>
          <cell r="D129">
            <v>1216</v>
          </cell>
        </row>
        <row r="130">
          <cell r="B130">
            <v>4208</v>
          </cell>
          <cell r="C130">
            <v>3520</v>
          </cell>
          <cell r="D130">
            <v>2816</v>
          </cell>
        </row>
        <row r="131">
          <cell r="B131">
            <v>4206</v>
          </cell>
          <cell r="C131">
            <v>4860</v>
          </cell>
          <cell r="D131">
            <v>3888</v>
          </cell>
        </row>
        <row r="132">
          <cell r="C132">
            <v>4680</v>
          </cell>
          <cell r="D132">
            <v>3744</v>
          </cell>
        </row>
        <row r="133">
          <cell r="B133">
            <v>2131</v>
          </cell>
          <cell r="C133">
            <v>5140</v>
          </cell>
          <cell r="D133">
            <v>4112</v>
          </cell>
        </row>
        <row r="134">
          <cell r="B134">
            <v>2132</v>
          </cell>
          <cell r="C134">
            <v>2240</v>
          </cell>
          <cell r="D134">
            <v>1792</v>
          </cell>
        </row>
        <row r="135">
          <cell r="B135">
            <v>220108</v>
          </cell>
          <cell r="C135">
            <v>3920</v>
          </cell>
          <cell r="D135">
            <v>3136</v>
          </cell>
        </row>
        <row r="136">
          <cell r="B136">
            <v>2152</v>
          </cell>
          <cell r="C136">
            <v>5220</v>
          </cell>
          <cell r="D136">
            <v>4176</v>
          </cell>
        </row>
        <row r="137">
          <cell r="B137">
            <v>2106</v>
          </cell>
          <cell r="C137">
            <v>1980</v>
          </cell>
          <cell r="D137">
            <v>1584</v>
          </cell>
        </row>
        <row r="138">
          <cell r="B138">
            <v>2900</v>
          </cell>
          <cell r="C138">
            <v>2960</v>
          </cell>
          <cell r="D138">
            <v>2368</v>
          </cell>
        </row>
        <row r="139">
          <cell r="B139" t="str">
            <v>STD-8508</v>
          </cell>
          <cell r="C139">
            <v>3100</v>
          </cell>
          <cell r="D139">
            <v>2480</v>
          </cell>
        </row>
        <row r="140">
          <cell r="B140">
            <v>1210</v>
          </cell>
          <cell r="C140">
            <v>2620</v>
          </cell>
          <cell r="D140">
            <v>2096</v>
          </cell>
        </row>
        <row r="141">
          <cell r="B141" t="str">
            <v>Ц-065</v>
          </cell>
          <cell r="C141">
            <v>3080</v>
          </cell>
          <cell r="D141">
            <v>2464</v>
          </cell>
        </row>
        <row r="142">
          <cell r="B142">
            <v>4747712</v>
          </cell>
          <cell r="C142">
            <v>3560</v>
          </cell>
          <cell r="D142">
            <v>2848</v>
          </cell>
        </row>
        <row r="143">
          <cell r="B143">
            <v>220405</v>
          </cell>
          <cell r="C143">
            <v>2840</v>
          </cell>
          <cell r="D143">
            <v>2272</v>
          </cell>
        </row>
        <row r="144">
          <cell r="B144">
            <v>1411</v>
          </cell>
          <cell r="C144">
            <v>2740</v>
          </cell>
          <cell r="D144">
            <v>2192</v>
          </cell>
        </row>
        <row r="145">
          <cell r="D145">
            <v>0</v>
          </cell>
        </row>
        <row r="146">
          <cell r="B146">
            <v>1903</v>
          </cell>
          <cell r="C146">
            <v>8840</v>
          </cell>
          <cell r="D146">
            <v>7072</v>
          </cell>
        </row>
        <row r="147">
          <cell r="B147">
            <v>1906</v>
          </cell>
          <cell r="C147">
            <v>7820</v>
          </cell>
          <cell r="D147">
            <v>6256</v>
          </cell>
        </row>
        <row r="148">
          <cell r="B148">
            <v>1907</v>
          </cell>
          <cell r="C148">
            <v>7500</v>
          </cell>
          <cell r="D148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coffee.ru/catalog/svezheobzharennyy_monosorta/kofe_v_zernakh_evadia_popua_novaya_gvineya_arabika_kigaba_sfr/" TargetMode="External" /><Relationship Id="rId2" Type="http://schemas.openxmlformats.org/officeDocument/2006/relationships/hyperlink" Target="http://1coffee.ru/catalog/gold_selection_1/kofe_evadia_grand_imperial_fasovka/" TargetMode="External" /><Relationship Id="rId3" Type="http://schemas.openxmlformats.org/officeDocument/2006/relationships/hyperlink" Target="http://1coffee.ru/catalog/aromatizirovannyy_2/kofe_aromatizirovannyy_maragodzhip_evadia_bavarskiy_shokolad_100_arabica_fasovka/" TargetMode="External" /><Relationship Id="rId4" Type="http://schemas.openxmlformats.org/officeDocument/2006/relationships/hyperlink" Target="http://1coffee.ru/catalog/aromatizirovannyy_2/kofe_aromatizirovannyy_maragodzhip_evadia_irlandskiy_krem_100_arabica_fasovka/" TargetMode="External" /><Relationship Id="rId5" Type="http://schemas.openxmlformats.org/officeDocument/2006/relationships/hyperlink" Target="http://1coffee.ru/catalog/aromatizirovannyy_2/kofe_aromatizirovannyy_maragodzhip_evadia_moloko_100_arabica_fasovka/" TargetMode="External" /><Relationship Id="rId6" Type="http://schemas.openxmlformats.org/officeDocument/2006/relationships/hyperlink" Target="http://1coffee.ru/catalog/gold_selection_1/kofe_evadia_incanto_fasovka/" TargetMode="External" /><Relationship Id="rId7" Type="http://schemas.openxmlformats.org/officeDocument/2006/relationships/hyperlink" Target="http://1coffee.ru/catalog/gold_selection_1/kofe_evadia_mestero_fasovka/" TargetMode="External" /><Relationship Id="rId8" Type="http://schemas.openxmlformats.org/officeDocument/2006/relationships/hyperlink" Target="http://1coffee.ru/catalog/gold_selection_1/kofe_evadia_desire_fasovka/" TargetMode="External" /><Relationship Id="rId9" Type="http://schemas.openxmlformats.org/officeDocument/2006/relationships/hyperlink" Target="http://1coffee.ru/catalog/gold_selection_1/kofe_evadia_desire_medium_roast_fasovka/" TargetMode="External" /><Relationship Id="rId10" Type="http://schemas.openxmlformats.org/officeDocument/2006/relationships/hyperlink" Target="http://1coffee.ru/catalog/gold_selection_1/kofe_evadia_noir_dark_roast_fasovka/" TargetMode="External" /><Relationship Id="rId11" Type="http://schemas.openxmlformats.org/officeDocument/2006/relationships/hyperlink" Target="http://1coffee.ru/catalog/gold_selection_1/kofe_evadia_noir_medium_roast_fasovka/" TargetMode="External" /><Relationship Id="rId12" Type="http://schemas.openxmlformats.org/officeDocument/2006/relationships/hyperlink" Target="http://1coffee.ru/catalog/red_line_1/kofe_evadia_sacramento_fasovka/" TargetMode="External" /><Relationship Id="rId13" Type="http://schemas.openxmlformats.org/officeDocument/2006/relationships/hyperlink" Target="http://1coffee.ru/catalog/red_line_1/kofe_evadia_espresso_blend_fasovka/" TargetMode="External" /><Relationship Id="rId14" Type="http://schemas.openxmlformats.org/officeDocument/2006/relationships/hyperlink" Target="http://1coffee.ru/catalog/red_line_1/kofe_evadia_espresso_blend_medium_roast_fasovka_/" TargetMode="External" /><Relationship Id="rId15" Type="http://schemas.openxmlformats.org/officeDocument/2006/relationships/hyperlink" Target="http://1coffee.ru/catalog/red_line_1/kofe_evadia_espresso_milano_fasovka/" TargetMode="External" /><Relationship Id="rId16" Type="http://schemas.openxmlformats.org/officeDocument/2006/relationships/hyperlink" Target="http://1coffee.ru/catalog/svezheobzharennyy_monosorta/kofe_evadia_braziliya_arabika_santos_sito_100_arabica_fasovka_/" TargetMode="External" /><Relationship Id="rId17" Type="http://schemas.openxmlformats.org/officeDocument/2006/relationships/hyperlink" Target="http://1coffee.ru/catalog/svezheobzharennyy_monosorta/kofe_evadia_braziliya_burbon_100_arabica_fasovka/" TargetMode="External" /><Relationship Id="rId18" Type="http://schemas.openxmlformats.org/officeDocument/2006/relationships/hyperlink" Target="http://1coffee.ru/catalog/svezheobzharennyy_monosorta/kofe_evadia_burundi_100_arabica_fasovka/" TargetMode="External" /><Relationship Id="rId19" Type="http://schemas.openxmlformats.org/officeDocument/2006/relationships/hyperlink" Target="http://1coffee.ru/catalog/svezheobzharennyy_monosorta/kofe_evadia_gvatemala_shb_100_arabica_fasovka/" TargetMode="External" /><Relationship Id="rId20" Type="http://schemas.openxmlformats.org/officeDocument/2006/relationships/hyperlink" Target="http://1coffee.ru/catalog/svezheobzharennyy_monosorta/kofe_evadia_gvatemala_dekaf_bez_kofeina_100_arabica_fasovka/" TargetMode="External" /><Relationship Id="rId21" Type="http://schemas.openxmlformats.org/officeDocument/2006/relationships/hyperlink" Target="http://1coffee.ru/catalog/svezheobzharennyy_monosorta/kofe_evadia_indiya_monsund_malabar_100_arabica_fasovka/" TargetMode="External" /><Relationship Id="rId22" Type="http://schemas.openxmlformats.org/officeDocument/2006/relationships/hyperlink" Target="http://1coffee.ru/catalog/svezheobzharennyy_monosorta/kofe_evadia_indoneziyskiy_kopi_lyuvak_100_arabica_fasovka/" TargetMode="External" /><Relationship Id="rId23" Type="http://schemas.openxmlformats.org/officeDocument/2006/relationships/hyperlink" Target="http://1coffee.ru/catalog/svezheobzharennyy_monosorta/kofe_evadia_kolumbiya_supremo_100_arabica_fasovka/" TargetMode="External" /><Relationship Id="rId24" Type="http://schemas.openxmlformats.org/officeDocument/2006/relationships/hyperlink" Target="http://1coffee.ru/catalog/svezheobzharennyy_monosorta/kofe_evadia_kosta_rika_matinilya_100_arabica_fasovka/" TargetMode="External" /><Relationship Id="rId25" Type="http://schemas.openxmlformats.org/officeDocument/2006/relationships/hyperlink" Target="http://1coffee.ru/catalog/svezheobzharennyy_monosorta/kofe_evadia_kosta_rika_tarazu_100_arabica_fasovka/" TargetMode="External" /><Relationship Id="rId26" Type="http://schemas.openxmlformats.org/officeDocument/2006/relationships/hyperlink" Target="http://1coffee.ru/catalog/svezheobzharennyy_monosorta/kofe_evadia_maragodzhip_nikaragua_100_arabica_fasovka/" TargetMode="External" /><Relationship Id="rId27" Type="http://schemas.openxmlformats.org/officeDocument/2006/relationships/hyperlink" Target="http://1coffee.ru/catalog/svezheobzharennyy_monosorta/kofe_evadia_meksika_shg_100_arabica_fasovka_/" TargetMode="External" /><Relationship Id="rId28" Type="http://schemas.openxmlformats.org/officeDocument/2006/relationships/hyperlink" Target="http://1coffee.ru/catalog/svezheobzharennyy_monosorta/kofe_evadia_nikaragua_shg_100_arabica_fasovka/" TargetMode="External" /><Relationship Id="rId29" Type="http://schemas.openxmlformats.org/officeDocument/2006/relationships/hyperlink" Target="http://1coffee.ru/catalog/svezheobzharennyy_monosorta/kofe-evadia-robusta-vetnam-fasovka/" TargetMode="External" /><Relationship Id="rId30" Type="http://schemas.openxmlformats.org/officeDocument/2006/relationships/hyperlink" Target="http://1coffee.ru/catalog/svezheobzharennyy_monosorta/kofe_evadia_efiopiya_irgachif_100_arabica_fasovka/" TargetMode="External" /><Relationship Id="rId31" Type="http://schemas.openxmlformats.org/officeDocument/2006/relationships/hyperlink" Target="http://1coffee.ru/catalog/svezheobzharennyy_monosorta/kofe_evadia_efiopiya_kharrar_100_arabica_fasovka/" TargetMode="External" /><Relationship Id="rId32" Type="http://schemas.openxmlformats.org/officeDocument/2006/relationships/hyperlink" Target="http://1coffee.ru/catalog/svezheobzharennyy_monosorta/kofe_evadia_yava_jampit_100_arabica_fasovka/" TargetMode="External" /><Relationship Id="rId33" Type="http://schemas.openxmlformats.org/officeDocument/2006/relationships/hyperlink" Target="http://1coffee.ru/catalog/svezheobzharennyy_monosorta/kofe_evadia_yamayka_blyu_mauntin_100_arabica_fasovka/" TargetMode="External" /><Relationship Id="rId34" Type="http://schemas.openxmlformats.org/officeDocument/2006/relationships/hyperlink" Target="http://1coffee.ru/catalog/aromatizirovannyy_2/kofe_aromatizirovannyy_evadia_amaretto_100_arabica_fasovka/" TargetMode="External" /><Relationship Id="rId35" Type="http://schemas.openxmlformats.org/officeDocument/2006/relationships/hyperlink" Target="http://1coffee.ru/catalog/aromatizirovannyy_2/kofe_aromatizirovannyy_evadia_bavarskiy_shokolad_100_arabica_fasovka/" TargetMode="External" /><Relationship Id="rId36" Type="http://schemas.openxmlformats.org/officeDocument/2006/relationships/hyperlink" Target="http://1coffee.ru/catalog/aromatizirovannyy_2/kofe_aromatizirovannyy_evadia_biskvit_meri_100_arabica_fasovka/" TargetMode="External" /><Relationship Id="rId37" Type="http://schemas.openxmlformats.org/officeDocument/2006/relationships/hyperlink" Target="http://1coffee.ru/catalog/aromatizirovannyy_2/kofe_aromatizirovannyy_evadia_irlandskiy_krem_100_arabica_fasovka/" TargetMode="External" /><Relationship Id="rId38" Type="http://schemas.openxmlformats.org/officeDocument/2006/relationships/hyperlink" Target="http://1coffee.ru/catalog/aromatizirovannyy_2/kofe_aromatizirovannyy_evadia_konyak_100_arabica_fasovka/" TargetMode="External" /><Relationship Id="rId39" Type="http://schemas.openxmlformats.org/officeDocument/2006/relationships/hyperlink" Target="http://1coffee.ru/catalog/aromatizirovannyy_2/kofe_aromatizirovannyy_evadia_krasnyy_apelsin_100_arabic_fasovka/" TargetMode="External" /><Relationship Id="rId40" Type="http://schemas.openxmlformats.org/officeDocument/2006/relationships/hyperlink" Target="http://1coffee.ru/catalog/aromatizirovannyy_2/kofe_aromatizirovannyy_evadia_krem_bryule_100_arabica_fasovka/" TargetMode="External" /><Relationship Id="rId41" Type="http://schemas.openxmlformats.org/officeDocument/2006/relationships/hyperlink" Target="http://1coffee.ru/catalog/aromatizirovannyy_2/kofe_aromatizirovannyy_evadia_lesnoy_orekh_100_arabica_fasovka/" TargetMode="External" /><Relationship Id="rId42" Type="http://schemas.openxmlformats.org/officeDocument/2006/relationships/hyperlink" Target="http://1coffee.ru/catalog/aromatizirovannyy_2/kofe_aromatizirovannyy_evadia_moloko_100_arabica_fasovka/" TargetMode="External" /><Relationship Id="rId43" Type="http://schemas.openxmlformats.org/officeDocument/2006/relationships/hyperlink" Target="http://1coffee.ru/catalog/aromatizirovannyy_2/kofe_aromatizirovannyy_evadia_shokolad_100_arabica_fasovka/" TargetMode="External" /><Relationship Id="rId44" Type="http://schemas.openxmlformats.org/officeDocument/2006/relationships/hyperlink" Target="http://1coffee.ru/catalog/aromatizirovannyy_2/kofe_aromatizirovannyy_shokoladnyy_apelsin_evadia_100_arabica_fasovka/" TargetMode="External" /><Relationship Id="rId45" Type="http://schemas.openxmlformats.org/officeDocument/2006/relationships/hyperlink" Target="http://1coffee.ru/catalog/svezheobzharennyy_monosorta/kofe_v_zernakh_evadia_gonduras_shg_sfr/?sphrase_id=41490" TargetMode="External" /><Relationship Id="rId46" Type="http://schemas.openxmlformats.org/officeDocument/2006/relationships/hyperlink" Target="http://1coffee.ru/catalog/zelenyy_kofe/kofe_evadia_zelenyy_dlya_pokhudeniya_zerno_fasovka/" TargetMode="External" /><Relationship Id="rId47" Type="http://schemas.openxmlformats.org/officeDocument/2006/relationships/hyperlink" Target="http://1coffee.ru/catalog/zelenyy_kofe/kofe_evadia_zelenyy_dlya_pokhudeniya_molotyy_fasovka/" TargetMode="External" /><Relationship Id="rId48" Type="http://schemas.openxmlformats.org/officeDocument/2006/relationships/hyperlink" Target="http://1coffee.ru/catalog/svezheobzharennyy_monosorta/kofe_v_zernakh_evadia_vetnam_arabika_da_lat_sfr/" TargetMode="External" /><Relationship Id="rId49" Type="http://schemas.openxmlformats.org/officeDocument/2006/relationships/hyperlink" Target="http://1coffee.ru/catalog/svezheobzharennyy_monosorta/kofe_v_zernakh_evadia_keniya_ab_sfr/" TargetMode="External" /><Relationship Id="rId50" Type="http://schemas.openxmlformats.org/officeDocument/2006/relationships/hyperlink" Target="http://1coffee.ru/catalog/svezheobzharennyy_monosorta/kofe_evadia_kolumbiya_arabika_uila_guakakayo_fasovka/" TargetMode="External" /><Relationship Id="rId51" Type="http://schemas.openxmlformats.org/officeDocument/2006/relationships/hyperlink" Target="http://1coffee.ru/catalog/svezheobzharennyy_monosorta/kofe_v_zernakh_evadia_kuba_arabika_serrano_lavado_sfr/" TargetMode="External" /><Relationship Id="rId52" Type="http://schemas.openxmlformats.org/officeDocument/2006/relationships/hyperlink" Target="http://1coffee.ru/catalog/svezheobzharennyy_monosorta/kofe_v_zernakh_evadia_peru_arabika_msm_sfr/" TargetMode="External" /><Relationship Id="rId53" Type="http://schemas.openxmlformats.org/officeDocument/2006/relationships/hyperlink" Target="http://1coffee.ru/catalog/aromatizirovannyy_2/kofe_aromatizirovannyy_evadia_tiramisu_100_arabica_fasovka/" TargetMode="External" /><Relationship Id="rId54" Type="http://schemas.openxmlformats.org/officeDocument/2006/relationships/hyperlink" Target="http://1coffee.ru/catalog/aromatizirovannyy_2/kofe_aromatizirovannyy_evadia_kapuchino_100_arabica_fasovka/" TargetMode="External" /><Relationship Id="rId55" Type="http://schemas.openxmlformats.org/officeDocument/2006/relationships/hyperlink" Target="http://1coffee.ru/catalog/svezheobzharennyy_monosorta/kofe_v_zernakh_evadia_efiopiya_irgachif_konga_sede_sfr/" TargetMode="External" /><Relationship Id="rId5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coffee.ru/catalog/aromatizirovannyy_4/chay_chernyy_aromatizirovannyy_moy_angel_kg/" TargetMode="External" /><Relationship Id="rId2" Type="http://schemas.openxmlformats.org/officeDocument/2006/relationships/hyperlink" Target="http://1coffee.ru/catalog/aromatizirovannyy_4/chay_aromatizirovannyy_chernyy_klubnika_i_dynya/" TargetMode="External" /><Relationship Id="rId3" Type="http://schemas.openxmlformats.org/officeDocument/2006/relationships/hyperlink" Target="http://1coffee.ru/catalog/aromatizirovannyy_4/chay_aromatizirovannyy_chernyy_lipovyy_med/" TargetMode="External" /><Relationship Id="rId4" Type="http://schemas.openxmlformats.org/officeDocument/2006/relationships/hyperlink" Target="http://1coffee.ru/catalog/aromatizirovannyy_4/chay_aromatizirovannyy_chernyy_ayrish_krim_/" TargetMode="External" /><Relationship Id="rId5" Type="http://schemas.openxmlformats.org/officeDocument/2006/relationships/hyperlink" Target="http://1coffee.ru/catalog/aromatizirovannyy_4/chay_aromatizirovannyy_chernyy_zemlyanika_so_slivkami/" TargetMode="External" /><Relationship Id="rId6" Type="http://schemas.openxmlformats.org/officeDocument/2006/relationships/hyperlink" Target="http://1coffee.ru/catalog/aromatizirovannyy_4/chay_chernyy_erl_grey/" TargetMode="External" /><Relationship Id="rId7" Type="http://schemas.openxmlformats.org/officeDocument/2006/relationships/hyperlink" Target="http://1coffee.ru/catalog/aromatizirovannyy_4/chay_aromatizirovannyy_chernyy_imbirnyy_pryanik/" TargetMode="External" /><Relationship Id="rId8" Type="http://schemas.openxmlformats.org/officeDocument/2006/relationships/hyperlink" Target="http://1coffee.ru/catalog/aromatizirovannyy_4/chay_chernyy_aromatizirovannyy_1001_noch/" TargetMode="External" /><Relationship Id="rId9" Type="http://schemas.openxmlformats.org/officeDocument/2006/relationships/hyperlink" Target="http://1coffee.ru/catalog/aromatizirovannyy_4/chay_chernyy_aromatizirovannyy_erl_grey_goluboy_tsvetok/" TargetMode="External" /><Relationship Id="rId10" Type="http://schemas.openxmlformats.org/officeDocument/2006/relationships/hyperlink" Target="http://1coffee.ru/catalog/aromatizirovannyy_4/chay_lesnaya_yagoda/" TargetMode="External" /><Relationship Id="rId11" Type="http://schemas.openxmlformats.org/officeDocument/2006/relationships/hyperlink" Target="http://1coffee.ru/catalog/aromatizirovannyy_4/chay_chernyy_aromatizirovannyy_ekaterina_velikaya/" TargetMode="External" /><Relationship Id="rId12" Type="http://schemas.openxmlformats.org/officeDocument/2006/relationships/hyperlink" Target="http://1coffee.ru/catalog/aromatizirovannyy_4/chay_chernyy_graf_orlov/" TargetMode="External" /><Relationship Id="rId13" Type="http://schemas.openxmlformats.org/officeDocument/2006/relationships/hyperlink" Target="http://1coffee.ru/catalog/aromatizirovannyy_4/chay_chernyy_aromatizirovannyy_chabrets/" TargetMode="External" /><Relationship Id="rId14" Type="http://schemas.openxmlformats.org/officeDocument/2006/relationships/hyperlink" Target="http://1coffee.ru/catalog/aromatizirovannyy_4/chay_zelenyy_sou_sep/" TargetMode="External" /><Relationship Id="rId15" Type="http://schemas.openxmlformats.org/officeDocument/2006/relationships/hyperlink" Target="http://1coffee.ru/catalog/aromatizirovannyy_4/chay_chernyy_aromatizirovannyy_apelsinovoe_pechene/" TargetMode="External" /><Relationship Id="rId16" Type="http://schemas.openxmlformats.org/officeDocument/2006/relationships/hyperlink" Target="http://1coffee.ru/catalog/aromatizirovannyy_4/chay_chernika_so_slivkami/" TargetMode="External" /><Relationship Id="rId17" Type="http://schemas.openxmlformats.org/officeDocument/2006/relationships/hyperlink" Target="http://1coffee.ru/catalog/aromatizirovannyy_4/chay_ulybka_geyshi/" TargetMode="External" /><Relationship Id="rId18" Type="http://schemas.openxmlformats.org/officeDocument/2006/relationships/hyperlink" Target="http://1coffee.ru/catalog/aromatizirovannyy_4/chay_zelenyy_aromatizirovannyy_yaponskaya_lipa/" TargetMode="External" /><Relationship Id="rId19" Type="http://schemas.openxmlformats.org/officeDocument/2006/relationships/hyperlink" Target="http://1coffee.ru/catalog/aromatizirovannyy_4/chay_chernyy_aromatizirovannyy_florentiyskiy_dzhem/" TargetMode="External" /><Relationship Id="rId20" Type="http://schemas.openxmlformats.org/officeDocument/2006/relationships/hyperlink" Target="http://1coffee.ru/catalog/aromatizirovannyy_4/chay_chernyy_aromatizirovannyy_slivki_v_shokolade/" TargetMode="External" /><Relationship Id="rId21" Type="http://schemas.openxmlformats.org/officeDocument/2006/relationships/hyperlink" Target="http://1coffee.ru/catalog/aromatizirovannyy_4/chay_zelenyy_aromatizirovannyy_egipetskie_nochi/" TargetMode="External" /><Relationship Id="rId22" Type="http://schemas.openxmlformats.org/officeDocument/2006/relationships/hyperlink" Target="http://1coffee.ru/catalog/aromatizirovannyy_4/chay_chernyy_aromatizirovannyy_zavodnoy_apelsin/" TargetMode="External" /><Relationship Id="rId23" Type="http://schemas.openxmlformats.org/officeDocument/2006/relationships/hyperlink" Target="http://1coffee.ru/catalog/aromatizirovannyy_4/chay_zelenyy_mishki_gammi/" TargetMode="External" /><Relationship Id="rId24" Type="http://schemas.openxmlformats.org/officeDocument/2006/relationships/hyperlink" Target="http://1coffee.ru/catalog/aromatizirovannyy_4/chay_zelenyy_aromatizirovannyy_myata/" TargetMode="External" /><Relationship Id="rId25" Type="http://schemas.openxmlformats.org/officeDocument/2006/relationships/hyperlink" Target="http://1coffee.ru/catalog/aromatizirovannyy_4/chay_za_grezy_sultana/" TargetMode="External" /><Relationship Id="rId26" Type="http://schemas.openxmlformats.org/officeDocument/2006/relationships/hyperlink" Target="http://1coffee.ru/catalog/aromatizirovannyy_4/limon_imbir/" TargetMode="External" /><Relationship Id="rId27" Type="http://schemas.openxmlformats.org/officeDocument/2006/relationships/hyperlink" Target="http://1coffee.ru/catalog/zelenyy_chay/fen_yan_glaz_feniksa/" TargetMode="External" /><Relationship Id="rId28" Type="http://schemas.openxmlformats.org/officeDocument/2006/relationships/hyperlink" Target="http://1coffee.ru/catalog/zelenyy_chay/khua_lun_chzhu_zhasminovaya_zhemchuzhina_drakona/" TargetMode="External" /><Relationship Id="rId29" Type="http://schemas.openxmlformats.org/officeDocument/2006/relationships/hyperlink" Target="http://1coffee.ru/catalog/zelenyy_chay/zelenyy_lun_tszin_1_kat_kolodets_drakona/" TargetMode="External" /><Relationship Id="rId30" Type="http://schemas.openxmlformats.org/officeDocument/2006/relationships/hyperlink" Target="http://1coffee.ru/catalog/zelenyy_chay/lyuy_lun_chzhu_zhemchuzhina_drakona_malenkaya/" TargetMode="External" /><Relationship Id="rId31" Type="http://schemas.openxmlformats.org/officeDocument/2006/relationships/hyperlink" Target="http://1coffee.ru/catalog/zelenyy_chay/nay_syan_chzhen_chzhu_molochnaya_zhemchuzhina/" TargetMode="External" /><Relationship Id="rId32" Type="http://schemas.openxmlformats.org/officeDocument/2006/relationships/hyperlink" Target="http://1coffee.ru/catalog/zelenyy_chay/moli_syue_khua_zhasminovaya_snezhinka/" TargetMode="External" /><Relationship Id="rId33" Type="http://schemas.openxmlformats.org/officeDocument/2006/relationships/hyperlink" Target="http://1coffee.ru/catalog/zelenyy_chay/chay_zelenyy_kitayskiy_ganpauder/" TargetMode="External" /><Relationship Id="rId34" Type="http://schemas.openxmlformats.org/officeDocument/2006/relationships/hyperlink" Target="http://1coffee.ru/catalog/zelenyy_chay/chay_zelenyy_lu_in_lo_izumrudnyy_zhemchug/" TargetMode="External" /><Relationship Id="rId35" Type="http://schemas.openxmlformats.org/officeDocument/2006/relationships/hyperlink" Target="http://1coffee.ru/catalog/zelenyy_chay/chay_zelenyy_svyazannyy_lichi_s_vishney/" TargetMode="External" /><Relationship Id="rId36" Type="http://schemas.openxmlformats.org/officeDocument/2006/relationships/hyperlink" Target="http://1coffee.ru/catalog/zelenyy_chay/zelenyy_skruchennyy_bi_lo_chun_izum_spirali_vesny/" TargetMode="External" /><Relationship Id="rId37" Type="http://schemas.openxmlformats.org/officeDocument/2006/relationships/hyperlink" Target="http://1coffee.ru/catalog/zelenyy_chay/yuy_lun_tao_nefritovyy_persik_drakona/" TargetMode="External" /><Relationship Id="rId38" Type="http://schemas.openxmlformats.org/officeDocument/2006/relationships/hyperlink" Target="http://1coffee.ru/catalog/zelenyy_chay/chay_zelenaya_ulitka/" TargetMode="External" /><Relationship Id="rId39" Type="http://schemas.openxmlformats.org/officeDocument/2006/relationships/hyperlink" Target="http://1coffee.ru/catalog/zelenyy_chay/zhasminovyy_khua_li_chzhi_s_tsvetkom/" TargetMode="External" /><Relationship Id="rId40" Type="http://schemas.openxmlformats.org/officeDocument/2006/relationships/hyperlink" Target="http://1coffee.ru/catalog/zelenyy_chay/zelenyy_maofen/" TargetMode="External" /><Relationship Id="rId41" Type="http://schemas.openxmlformats.org/officeDocument/2006/relationships/hyperlink" Target="http://1coffee.ru/catalog/zelenyy_chay/zhasminovyy_chay_moli_khua_cha_zhasminovyy_chay/" TargetMode="External" /><Relationship Id="rId42" Type="http://schemas.openxmlformats.org/officeDocument/2006/relationships/hyperlink" Target="http://1coffee.ru/catalog/zelenyy_chay/chay_lyuy_ta_zelenaya_pagoda/" TargetMode="External" /><Relationship Id="rId43" Type="http://schemas.openxmlformats.org/officeDocument/2006/relationships/hyperlink" Target="http://1coffee.ru/catalog/zelenyy_chay/bay_lun_chzhu_belaya_zhemchuzhina_drakona/" TargetMode="External" /><Relationship Id="rId44" Type="http://schemas.openxmlformats.org/officeDocument/2006/relationships/hyperlink" Target="http://1coffee.ru/catalog/zelenyy_chay/bay_mu_dan_belyy_pion/" TargetMode="External" /><Relationship Id="rId45" Type="http://schemas.openxmlformats.org/officeDocument/2006/relationships/hyperlink" Target="http://1coffee.ru/catalog/zelenyy_chay/bay_khao_in_chzhen_serebryannye_igly_s_belymi_voloskami/" TargetMode="External" /><Relationship Id="rId46" Type="http://schemas.openxmlformats.org/officeDocument/2006/relationships/hyperlink" Target="http://1coffee.ru/catalog/zelenyy_chay/chay_in_chzhen_serebryanye_igly/" TargetMode="External" /><Relationship Id="rId47" Type="http://schemas.openxmlformats.org/officeDocument/2006/relationships/hyperlink" Target="http://1coffee.ru/catalog/zelenyy_chay/chay_khua_chzhen_lo_zhasminovyy_chzhenlo/?sphrase_id=31822" TargetMode="External" /><Relationship Id="rId48" Type="http://schemas.openxmlformats.org/officeDocument/2006/relationships/hyperlink" Target="http://1coffee.ru/catalog/puer/puer_chen_nyan_puer_mnogoletniy_puer/" TargetMode="External" /><Relationship Id="rId49" Type="http://schemas.openxmlformats.org/officeDocument/2006/relationships/hyperlink" Target="http://1coffee.ru/catalog/puer/gun_tin_puer_imperatorskiy_puer/" TargetMode="External" /><Relationship Id="rId50" Type="http://schemas.openxmlformats.org/officeDocument/2006/relationships/hyperlink" Target="http://1coffee.ru/catalog/puer/lao_cha_tou_chaynye_golovy/" TargetMode="External" /><Relationship Id="rId51" Type="http://schemas.openxmlformats.org/officeDocument/2006/relationships/hyperlink" Target="http://1coffee.ru/catalog/puer/puer_4kh_letniy_vishnya/" TargetMode="External" /><Relationship Id="rId52" Type="http://schemas.openxmlformats.org/officeDocument/2006/relationships/hyperlink" Target="http://1coffee.ru/catalog/puer/puer_molochnyy/" TargetMode="External" /><Relationship Id="rId53" Type="http://schemas.openxmlformats.org/officeDocument/2006/relationships/hyperlink" Target="http://1coffee.ru/catalog/puer/puer/" TargetMode="External" /><Relationship Id="rId54" Type="http://schemas.openxmlformats.org/officeDocument/2006/relationships/hyperlink" Target="http://1coffee.ru/catalog/puer/puer_v_mandarine_s_tonkim_tsitrusovym_aromatom/" TargetMode="External" /><Relationship Id="rId55" Type="http://schemas.openxmlformats.org/officeDocument/2006/relationships/hyperlink" Target="http://1coffee.ru/catalog/chay/puernye_pochki_ya_bao_s_molodykh_chaynykh_derevev/" TargetMode="External" /><Relationship Id="rId56" Type="http://schemas.openxmlformats.org/officeDocument/2006/relationships/hyperlink" Target="http://1coffee.ru/catalog/puer/khey_cha_imperatorskiy_kubiki/" TargetMode="External" /><Relationship Id="rId57" Type="http://schemas.openxmlformats.org/officeDocument/2006/relationships/hyperlink" Target="http://1coffee.ru/catalog/puer/puer_s_kofeynym_zernom_tabletki/?sphrase_id=31824" TargetMode="External" /><Relationship Id="rId58" Type="http://schemas.openxmlformats.org/officeDocument/2006/relationships/hyperlink" Target="http://1coffee.ru/catalog/ulun/nay_syan_tszin_syuan_molochnyy_ulun/" TargetMode="External" /><Relationship Id="rId59" Type="http://schemas.openxmlformats.org/officeDocument/2006/relationships/hyperlink" Target="http://1coffee.ru/catalog/ulun/te_guan_in_vysshey_kategorii/" TargetMode="External" /><Relationship Id="rId60" Type="http://schemas.openxmlformats.org/officeDocument/2006/relationships/hyperlink" Target="http://1coffee.ru/catalog/ulun/da_khun_pao_bolshoy_krasnyy_khalat/" TargetMode="External" /><Relationship Id="rId61" Type="http://schemas.openxmlformats.org/officeDocument/2006/relationships/hyperlink" Target="http://1coffee.ru/catalog/ulun/molochnyy_ulun_severnyy_futszyan/" TargetMode="External" /><Relationship Id="rId62" Type="http://schemas.openxmlformats.org/officeDocument/2006/relationships/hyperlink" Target="http://1coffee.ru/catalog/ulun/vinogradnyy_ulun/" TargetMode="External" /><Relationship Id="rId63" Type="http://schemas.openxmlformats.org/officeDocument/2006/relationships/hyperlink" Target="http://1coffee.ru/catalog/ulun/te_guan_in_s_zhasminom_i_godzhi/" TargetMode="External" /><Relationship Id="rId64" Type="http://schemas.openxmlformats.org/officeDocument/2006/relationships/hyperlink" Target="http://1coffee.ru/catalog/ulun/gaba_alishan/" TargetMode="External" /><Relationship Id="rId65" Type="http://schemas.openxmlformats.org/officeDocument/2006/relationships/hyperlink" Target="http://1coffee.ru/catalog/ulun/molochnyy_shokoladnyy_ulun/" TargetMode="External" /><Relationship Id="rId66" Type="http://schemas.openxmlformats.org/officeDocument/2006/relationships/hyperlink" Target="http://1coffee.ru/catalog/ulun/ulun_guy_khua_ulun_s_osmantusom/" TargetMode="External" /><Relationship Id="rId67" Type="http://schemas.openxmlformats.org/officeDocument/2006/relationships/hyperlink" Target="http://1coffee.ru/catalog/fruktovyy_i_tsvetochnyy_1/travyanoy_sbor_relaks_kg/" TargetMode="External" /><Relationship Id="rId68" Type="http://schemas.openxmlformats.org/officeDocument/2006/relationships/hyperlink" Target="http://1coffee.ru/catalog/fruktovyy_i_tsvetochnyy_1/chay_fruktovyy_smorodinovoe_zhele/" TargetMode="External" /><Relationship Id="rId69" Type="http://schemas.openxmlformats.org/officeDocument/2006/relationships/hyperlink" Target="http://1coffee.ru/catalog/fruktovyy_i_tsvetochnyy_1/chay_klubnichnyy_punsh/" TargetMode="External" /><Relationship Id="rId70" Type="http://schemas.openxmlformats.org/officeDocument/2006/relationships/hyperlink" Target="http://1coffee.ru/catalog/fruktovyy_i_tsvetochnyy_1/chay_fruktovyy_nakhalnyy_frukt/" TargetMode="External" /><Relationship Id="rId71" Type="http://schemas.openxmlformats.org/officeDocument/2006/relationships/hyperlink" Target="http://1coffee.ru/catalog/fruktovyy_i_tsvetochnyy_1/travyanoy_sbor_tsvetochnyy_nektar/" TargetMode="External" /><Relationship Id="rId72" Type="http://schemas.openxmlformats.org/officeDocument/2006/relationships/hyperlink" Target="http://1coffee.ru/catalog/fruktovyy_i_tsvetochnyy_1/travyanoy_sbor_lesnoy_buket/" TargetMode="External" /><Relationship Id="rId73" Type="http://schemas.openxmlformats.org/officeDocument/2006/relationships/hyperlink" Target="http://1coffee.ru/catalog/fruktovyy_i_tsvetochnyy_1/travyanoy_sbor_sokrovishcha_prirody/" TargetMode="External" /><Relationship Id="rId74" Type="http://schemas.openxmlformats.org/officeDocument/2006/relationships/hyperlink" Target="http://1coffee.ru/catalog/fruktovyy_i_tsvetochnyy_1/travyanoy_sbor_malina_s_myatoy_kg/" TargetMode="External" /><Relationship Id="rId75" Type="http://schemas.openxmlformats.org/officeDocument/2006/relationships/hyperlink" Target="http://1coffee.ru/catalog/fruktovyy_i_tsvetochnyy_1/travyanoy_sbor_toniziruyushchiy_kg/" TargetMode="External" /><Relationship Id="rId76" Type="http://schemas.openxmlformats.org/officeDocument/2006/relationships/hyperlink" Target="http://1coffee.ru/catalog/fruktovyy_i_tsvetochnyy_1/chaynyy_napitok_roybos_1/" TargetMode="External" /><Relationship Id="rId77" Type="http://schemas.openxmlformats.org/officeDocument/2006/relationships/hyperlink" Target="http://1coffee.ru/catalog/fruktovyy_i_tsvetochnyy_1/chaynyy_napitok_roybush_samuray/" TargetMode="External" /><Relationship Id="rId78" Type="http://schemas.openxmlformats.org/officeDocument/2006/relationships/hyperlink" Target="http://1coffee.ru/catalog/fruktovyy_i_tsvetochnyy_1/chay_korolevskiy_gibiskus/" TargetMode="External" /><Relationship Id="rId79" Type="http://schemas.openxmlformats.org/officeDocument/2006/relationships/hyperlink" Target="http://1coffee.ru/catalog/fruktovyy_i_tsvetochnyy_1/chay_travyanoy_uspokaivayushchiy_kg/" TargetMode="External" /><Relationship Id="rId80" Type="http://schemas.openxmlformats.org/officeDocument/2006/relationships/hyperlink" Target="http://1coffee.ru/catalog/fruktovyy_i_tsvetochnyy_1/travyanoy_sbor_zdorove_kg/" TargetMode="External" /><Relationship Id="rId81" Type="http://schemas.openxmlformats.org/officeDocument/2006/relationships/hyperlink" Target="http://1coffee.ru/catalog/fruktovyy_i_tsvetochnyy_1/dobavka_mey_guy_khua_bao_butony_roz/" TargetMode="External" /><Relationship Id="rId82" Type="http://schemas.openxmlformats.org/officeDocument/2006/relationships/hyperlink" Target="http://1coffee.ru/catalog/chay/chay_assam_17/" TargetMode="External" /><Relationship Id="rId83" Type="http://schemas.openxmlformats.org/officeDocument/2006/relationships/hyperlink" Target="http://1coffee.ru/catalog/chay/chay_dardzhiling_mys_nadezhdy/" TargetMode="External" /><Relationship Id="rId84" Type="http://schemas.openxmlformats.org/officeDocument/2006/relationships/hyperlink" Target="http://1coffee.ru/catalog/chay/chay_chernyy_tseylonskiy_chernyy_makhaon/" TargetMode="External" /><Relationship Id="rId85" Type="http://schemas.openxmlformats.org/officeDocument/2006/relationships/hyperlink" Target="http://1coffee.ru/catalog/chay/dardzhiling_gopaldhara_ftgfop/" TargetMode="External" /><Relationship Id="rId86" Type="http://schemas.openxmlformats.org/officeDocument/2006/relationships/hyperlink" Target="http://1coffee.ru/catalog/chay/chay_angliyskiy_klassicheskiy/" TargetMode="External" /><Relationship Id="rId87" Type="http://schemas.openxmlformats.org/officeDocument/2006/relationships/hyperlink" Target="http://1coffee.ru/catalog/chay/assam_gold_tips_stgfop1/" TargetMode="External" /><Relationship Id="rId88" Type="http://schemas.openxmlformats.org/officeDocument/2006/relationships/hyperlink" Target="http://1coffee.ru/catalog/chay/chay_tseylon_12/" TargetMode="External" /><Relationship Id="rId89" Type="http://schemas.openxmlformats.org/officeDocument/2006/relationships/hyperlink" Target="http://1coffee.ru/catalog/chernyy_elitnyy_1/guy_khua_khun_cha_krasnyy_chay_s_osmantusom/" TargetMode="External" /><Relationship Id="rId90" Type="http://schemas.openxmlformats.org/officeDocument/2006/relationships/hyperlink" Target="http://1coffee.ru/catalog/chernyy_elitnyy_1/krasnyy_s_rozoy_mini_tocha/" TargetMode="External" /><Relationship Id="rId91" Type="http://schemas.openxmlformats.org/officeDocument/2006/relationships/hyperlink" Target="http://1coffee.ru/catalog/chernyy_elitnyy_1/mey_guy_khun_cha_krasnyy_chay_s_rozoy/" TargetMode="External" /><Relationship Id="rId92" Type="http://schemas.openxmlformats.org/officeDocument/2006/relationships/hyperlink" Target="http://1coffee.ru/catalog/chernyy_elitnyy_1/dyan_khun_krasnyy_chay_s_zemli_dyan/?sphrase_id=31838" TargetMode="External" /><Relationship Id="rId93" Type="http://schemas.openxmlformats.org/officeDocument/2006/relationships/hyperlink" Target="http://1coffee.ru/catalog/chernyy_elitnyy_1/krasnyy_dyan_khun_mini_tocha/" TargetMode="External" /><Relationship Id="rId94" Type="http://schemas.openxmlformats.org/officeDocument/2006/relationships/hyperlink" Target="http://1coffee.ru/catalog/chernyy_elitnyy_1/lapsang_sushong_kopchenyy_chay/" TargetMode="External" /><Relationship Id="rId95" Type="http://schemas.openxmlformats.org/officeDocument/2006/relationships/hyperlink" Target="http://1coffee.ru/catalog/chernyy_elitnyy_1/chay_krasnyy_nay_syan_khun_cha/" TargetMode="External" /><Relationship Id="rId96" Type="http://schemas.openxmlformats.org/officeDocument/2006/relationships/hyperlink" Target="http://1coffee.ru/catalog/chernyy_elitnyy_1/krasnyy_khun_maofen_krasnyy_maofen/" TargetMode="External" /><Relationship Id="rId97" Type="http://schemas.openxmlformats.org/officeDocument/2006/relationships/hyperlink" Target="http://1coffee.ru/catalog/chernyy_elitnyy_1/tszin_khao_dyan_khun/" TargetMode="External" /><Relationship Id="rId98" Type="http://schemas.openxmlformats.org/officeDocument/2006/relationships/hyperlink" Target="http://1coffee.ru/catalog/yaponskiy_chay/genmaycha_s_dobavleniem_matcha/?sphrase_id=31840" TargetMode="External" /><Relationship Id="rId99" Type="http://schemas.openxmlformats.org/officeDocument/2006/relationships/hyperlink" Target="http://1coffee.ru/catalog/yaponskiy_chay/sencha_shizuoka/" TargetMode="External" /><Relationship Id="rId100" Type="http://schemas.openxmlformats.org/officeDocument/2006/relationships/hyperlink" Target="http://1coffee.ru/catalog/yaponskiy_chay/khodzicha_sidzuoka_khodzicha/" TargetMode="External" /><Relationship Id="rId101" Type="http://schemas.openxmlformats.org/officeDocument/2006/relationships/hyperlink" Target="http://1coffee.ru/catalog/aromatizirovannyy_4/chay_siluet/" TargetMode="External" /><Relationship Id="rId10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coffee.ru/catalog/podarki_evadia/sostav_1_korobka_s_prozrachnoy_kryshkoy_/" TargetMode="External" /><Relationship Id="rId2" Type="http://schemas.openxmlformats.org/officeDocument/2006/relationships/hyperlink" Target="http://1coffee.ru/catalog/podarki_evadia/sostav_2_korobka_s_prozrachnoy_kryshkoy/" TargetMode="External" /><Relationship Id="rId3" Type="http://schemas.openxmlformats.org/officeDocument/2006/relationships/hyperlink" Target="http://1coffee.ru/catalog/podarki_evadia/sostav_3_korobka_s_prozrachnoy_kryshkoy/" TargetMode="External" /><Relationship Id="rId4" Type="http://schemas.openxmlformats.org/officeDocument/2006/relationships/hyperlink" Target="http://1coffee.ru/catalog/podarki_evadia/sostav_4_korobka_s_prozrachnoy_kryshkoy/" TargetMode="External" /><Relationship Id="rId5" Type="http://schemas.openxmlformats.org/officeDocument/2006/relationships/hyperlink" Target="http://1coffee.ru/catalog/podarki_evadia/sostav_5_korobka_s_prozrachnoy_kryshkoy/" TargetMode="External" /><Relationship Id="rId6" Type="http://schemas.openxmlformats.org/officeDocument/2006/relationships/hyperlink" Target="http://1coffee.ru/catalog/podarki_evadia/sostav_1_kraft_konvert/" TargetMode="External" /><Relationship Id="rId7" Type="http://schemas.openxmlformats.org/officeDocument/2006/relationships/hyperlink" Target="http://1coffee.ru/catalog/podarki_evadia/sostav_2_kraft_konvert/" TargetMode="External" /><Relationship Id="rId8" Type="http://schemas.openxmlformats.org/officeDocument/2006/relationships/hyperlink" Target="http://1coffee.ru/catalog/podarki_evadia/sostav_3_kraft_konvert/" TargetMode="External" /><Relationship Id="rId9" Type="http://schemas.openxmlformats.org/officeDocument/2006/relationships/hyperlink" Target="http://1coffee.ru/catalog/podarki_evadia/sostav_4_kraft_konvert/" TargetMode="External" /><Relationship Id="rId10" Type="http://schemas.openxmlformats.org/officeDocument/2006/relationships/hyperlink" Target="http://1coffee.ru/catalog/podarki_evadia/sostav_5_kraft_konvert/" TargetMode="External" /><Relationship Id="rId11" Type="http://schemas.openxmlformats.org/officeDocument/2006/relationships/hyperlink" Target="http://1coffee.ru/catalog/kofeyno_chaynye_podarki_1/sostav_3_kofeynyy/" TargetMode="External" /><Relationship Id="rId12" Type="http://schemas.openxmlformats.org/officeDocument/2006/relationships/hyperlink" Target="http://1coffee.ru/catalog/kofeyno_chaynye_podarki_1/sostav_1_kofeynyy/" TargetMode="External" /><Relationship Id="rId13" Type="http://schemas.openxmlformats.org/officeDocument/2006/relationships/hyperlink" Target="http://1coffee.ru/catalog/kofeyno_chaynye_podarki_1/buket_rozalina/" TargetMode="External" /><Relationship Id="rId14" Type="http://schemas.openxmlformats.org/officeDocument/2006/relationships/hyperlink" Target="http://1coffee.ru/catalog/kofeyno_chaynye_podarki_1/sostav_4_chay/" TargetMode="External" /><Relationship Id="rId15" Type="http://schemas.openxmlformats.org/officeDocument/2006/relationships/hyperlink" Target="http://1coffee.ru/catalog/kofeyno_chaynye_podarki_1/buket_kofeynyy_beatris/" TargetMode="External" /><Relationship Id="rId16" Type="http://schemas.openxmlformats.org/officeDocument/2006/relationships/hyperlink" Target="http://1coffee.ru/catalog/kofeyno_chaynye_podarki_1/sostav_5_chay/" TargetMode="External" /><Relationship Id="rId17" Type="http://schemas.openxmlformats.org/officeDocument/2006/relationships/hyperlink" Target="http://1coffee.ru/catalog/kofeyno_chaynye_podarki_1/buket_osennij/" TargetMode="External" /><Relationship Id="rId18" Type="http://schemas.openxmlformats.org/officeDocument/2006/relationships/hyperlink" Target="http://1coffee.ru/catalog/kofeyno_chaynye_podarki_1/sostav_2_kofeynyy/" TargetMode="External" /><Relationship Id="rId19" Type="http://schemas.openxmlformats.org/officeDocument/2006/relationships/hyperlink" Target="http://1coffee.ru/catalog/kofeyno_chaynye_podarki_1/buket_azaliya/" TargetMode="External" /><Relationship Id="rId20" Type="http://schemas.openxmlformats.org/officeDocument/2006/relationships/hyperlink" Target="http://1coffee.ru/catalog/kofeyno_chaynye_podarki_1/buket_beatris/" TargetMode="External" /><Relationship Id="rId21" Type="http://schemas.openxmlformats.org/officeDocument/2006/relationships/hyperlink" Target="http://1coffee.ru/catalog/kofeyno_chaynye_podarki_1/tortik_violado/" TargetMode="External" /><Relationship Id="rId22" Type="http://schemas.openxmlformats.org/officeDocument/2006/relationships/hyperlink" Target="http://1coffee.ru/catalog/kofeyno_chaynye_podarki_1/podarochnyy_tortik_chaynaya_magiya_mira_/" TargetMode="External" /><Relationship Id="rId23" Type="http://schemas.openxmlformats.org/officeDocument/2006/relationships/hyperlink" Target="http://1coffee.ru/catalog/kofeyno_chaynye_podarki_1/buket_zimnyaj_skazka/" TargetMode="External" /><Relationship Id="rId24" Type="http://schemas.openxmlformats.org/officeDocument/2006/relationships/hyperlink" Target="http://1coffee.ru/catalog/kofeyno_chaynye_podarki_1/buket_chaynaya_kollektsiya/" TargetMode="External" /><Relationship Id="rId25" Type="http://schemas.openxmlformats.org/officeDocument/2006/relationships/hyperlink" Target="http://1coffee.ru/catalog/kofeyno_chaynye_podarki_1/chaynyy_nabor_v_podarochnoy_upakovke_evadia_mankhetten/" TargetMode="External" /><Relationship Id="rId26" Type="http://schemas.openxmlformats.org/officeDocument/2006/relationships/hyperlink" Target="http://1coffee.ru/catalog/kofeyno_chaynye_podarki_1/kofeynyy_nabor_v_podarochnoy_upakovke_monreal/" TargetMode="External" /><Relationship Id="rId27" Type="http://schemas.openxmlformats.org/officeDocument/2006/relationships/hyperlink" Target="http://1coffee.ru/catalog/kofeyno_chaynye_podarki_1/podarochnyy_buket_vesenniy/" TargetMode="External" /><Relationship Id="rId28" Type="http://schemas.openxmlformats.org/officeDocument/2006/relationships/hyperlink" Target="http://1coffee.ru/catalog/kofeyno_chaynye_podarki_1/podarochnyy_nabor_siel/" TargetMode="External" /><Relationship Id="rId29" Type="http://schemas.openxmlformats.org/officeDocument/2006/relationships/hyperlink" Target="http://1coffee.ru/catalog/kofeyno_chaynye_podarki_1/podarochnaya_korzina_shampan/" TargetMode="External" /><Relationship Id="rId30" Type="http://schemas.openxmlformats.org/officeDocument/2006/relationships/hyperlink" Target="http://1coffee.ru/catalog/kofeyno_chaynye_podarki_1/podarochnaya_korzina_chaynoe_volshebstv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10"/>
  <sheetViews>
    <sheetView showZeros="0" tabSelected="1" zoomScalePageLayoutView="0" workbookViewId="0" topLeftCell="A123">
      <selection activeCell="D131" sqref="D131:L133"/>
    </sheetView>
  </sheetViews>
  <sheetFormatPr defaultColWidth="10.66015625" defaultRowHeight="11.25" outlineLevelRow="7"/>
  <cols>
    <col min="1" max="1" width="10.66015625" style="115" customWidth="1"/>
    <col min="2" max="2" width="0" style="115" hidden="1" customWidth="1"/>
    <col min="3" max="3" width="8.5" style="115" hidden="1" customWidth="1"/>
    <col min="4" max="4" width="24.33203125" style="113" bestFit="1" customWidth="1"/>
    <col min="5" max="5" width="73.5" style="121" bestFit="1" customWidth="1"/>
    <col min="6" max="7" width="21.16015625" style="148" bestFit="1" customWidth="1"/>
    <col min="8" max="8" width="7.5" style="145" customWidth="1"/>
    <col min="9" max="9" width="13.66015625" style="148" customWidth="1"/>
    <col min="10" max="10" width="7.5" style="145" customWidth="1"/>
    <col min="11" max="11" width="13.66015625" style="148" customWidth="1"/>
    <col min="12" max="12" width="19.16015625" style="121" customWidth="1"/>
    <col min="13" max="16384" width="10.66015625" style="115" customWidth="1"/>
  </cols>
  <sheetData>
    <row r="1" spans="5:12" ht="44.25">
      <c r="E1" s="114" t="s">
        <v>0</v>
      </c>
      <c r="F1" s="144"/>
      <c r="G1" s="144"/>
      <c r="I1" s="144"/>
      <c r="K1" s="144"/>
      <c r="L1" s="115"/>
    </row>
    <row r="2" spans="4:12" ht="11.25">
      <c r="D2" s="116"/>
      <c r="E2" s="117"/>
      <c r="F2" s="144"/>
      <c r="G2" s="144"/>
      <c r="I2" s="144"/>
      <c r="K2" s="144"/>
      <c r="L2" s="115"/>
    </row>
    <row r="3" spans="4:12" ht="17.25">
      <c r="D3" s="116"/>
      <c r="E3" s="118"/>
      <c r="F3" s="144"/>
      <c r="G3" s="144"/>
      <c r="I3" s="144"/>
      <c r="K3" s="144"/>
      <c r="L3" s="115"/>
    </row>
    <row r="4" spans="4:11" s="120" customFormat="1" ht="11.25">
      <c r="D4" s="119" t="s">
        <v>278</v>
      </c>
      <c r="E4" s="117" t="s">
        <v>1</v>
      </c>
      <c r="F4" s="146"/>
      <c r="G4" s="146"/>
      <c r="H4" s="147"/>
      <c r="I4" s="146"/>
      <c r="J4" s="147"/>
      <c r="K4" s="146"/>
    </row>
    <row r="5" spans="4:11" s="120" customFormat="1" ht="11.25">
      <c r="D5" s="237" t="s">
        <v>251</v>
      </c>
      <c r="E5" s="117" t="s">
        <v>426</v>
      </c>
      <c r="F5" s="146"/>
      <c r="G5" s="146"/>
      <c r="H5" s="147"/>
      <c r="I5" s="146"/>
      <c r="J5" s="147"/>
      <c r="K5" s="146"/>
    </row>
    <row r="6" spans="4:11" s="120" customFormat="1" ht="11.25">
      <c r="D6" s="116"/>
      <c r="F6" s="146"/>
      <c r="G6" s="146"/>
      <c r="H6" s="147"/>
      <c r="I6" s="146"/>
      <c r="J6" s="147"/>
      <c r="K6" s="146"/>
    </row>
    <row r="7" spans="4:11" s="120" customFormat="1" ht="11.25">
      <c r="D7" s="116"/>
      <c r="E7" s="117"/>
      <c r="F7" s="146"/>
      <c r="G7" s="146"/>
      <c r="H7" s="147"/>
      <c r="I7" s="146"/>
      <c r="J7" s="147"/>
      <c r="K7" s="146"/>
    </row>
    <row r="8" spans="4:11" s="121" customFormat="1" ht="12" customHeight="1" thickBot="1">
      <c r="D8" s="113"/>
      <c r="F8" s="148"/>
      <c r="G8" s="148"/>
      <c r="H8" s="145"/>
      <c r="I8" s="148"/>
      <c r="J8" s="145"/>
      <c r="K8" s="148"/>
    </row>
    <row r="9" spans="4:12" s="121" customFormat="1" ht="12" customHeight="1">
      <c r="D9" s="296" t="s">
        <v>3</v>
      </c>
      <c r="E9" s="294" t="s">
        <v>2</v>
      </c>
      <c r="F9" s="149" t="s">
        <v>54</v>
      </c>
      <c r="G9" s="149" t="s">
        <v>55</v>
      </c>
      <c r="H9" s="298" t="s">
        <v>62</v>
      </c>
      <c r="I9" s="299"/>
      <c r="J9" s="298" t="s">
        <v>61</v>
      </c>
      <c r="K9" s="299"/>
      <c r="L9" s="129" t="s">
        <v>63</v>
      </c>
    </row>
    <row r="10" spans="4:12" s="121" customFormat="1" ht="12" thickBot="1">
      <c r="D10" s="297"/>
      <c r="E10" s="295"/>
      <c r="F10" s="150" t="s">
        <v>5</v>
      </c>
      <c r="G10" s="150" t="s">
        <v>5</v>
      </c>
      <c r="H10" s="151" t="s">
        <v>56</v>
      </c>
      <c r="I10" s="152" t="s">
        <v>5</v>
      </c>
      <c r="J10" s="151" t="s">
        <v>56</v>
      </c>
      <c r="K10" s="152" t="s">
        <v>5</v>
      </c>
      <c r="L10" s="130">
        <f>SUM(L11:L189)</f>
        <v>0</v>
      </c>
    </row>
    <row r="11" spans="4:12" ht="12" outlineLevel="2">
      <c r="D11" s="136"/>
      <c r="E11" s="131" t="s">
        <v>57</v>
      </c>
      <c r="F11" s="153"/>
      <c r="G11" s="153"/>
      <c r="H11" s="154"/>
      <c r="I11" s="155"/>
      <c r="J11" s="154"/>
      <c r="K11" s="155"/>
      <c r="L11" s="124"/>
    </row>
    <row r="12" spans="4:12" ht="15" outlineLevel="4">
      <c r="D12" s="137"/>
      <c r="E12" s="122" t="s">
        <v>21</v>
      </c>
      <c r="F12" s="156"/>
      <c r="G12" s="156"/>
      <c r="H12" s="157"/>
      <c r="I12" s="158"/>
      <c r="J12" s="157"/>
      <c r="K12" s="158"/>
      <c r="L12" s="125"/>
    </row>
    <row r="13" spans="4:12" ht="15" outlineLevel="5">
      <c r="D13" s="138"/>
      <c r="E13" s="123" t="s">
        <v>22</v>
      </c>
      <c r="F13" s="159"/>
      <c r="G13" s="159"/>
      <c r="H13" s="160"/>
      <c r="I13" s="161"/>
      <c r="J13" s="160"/>
      <c r="K13" s="161"/>
      <c r="L13" s="126"/>
    </row>
    <row r="14" spans="2:12" ht="11.25" outlineLevel="6">
      <c r="B14" s="115" t="str">
        <f>E14</f>
        <v> Кофе EvaDia «GRAND IMPERIAL» (Марагоджип Никарагуа и Колумбия)</v>
      </c>
      <c r="C14" s="115" t="str">
        <f>D14</f>
        <v>К11</v>
      </c>
      <c r="D14" s="238" t="s">
        <v>23</v>
      </c>
      <c r="E14" s="239" t="s">
        <v>64</v>
      </c>
      <c r="F14" s="240">
        <v>3430</v>
      </c>
      <c r="G14" s="240"/>
      <c r="H14" s="241"/>
      <c r="I14" s="242"/>
      <c r="J14" s="241"/>
      <c r="K14" s="242"/>
      <c r="L14" s="243">
        <f>H14*I14+J14*K14</f>
        <v>0</v>
      </c>
    </row>
    <row r="15" spans="2:12" ht="11.25" outlineLevel="7">
      <c r="B15" s="115" t="str">
        <f>E14</f>
        <v> Кофе EvaDia «GRAND IMPERIAL» (Марагоджип Никарагуа и Колумбия)</v>
      </c>
      <c r="C15" s="115" t="str">
        <f>D14</f>
        <v>К11</v>
      </c>
      <c r="D15" s="246">
        <v>2000456541964</v>
      </c>
      <c r="E15" s="247" t="s">
        <v>24</v>
      </c>
      <c r="F15" s="230"/>
      <c r="G15" s="230">
        <v>678</v>
      </c>
      <c r="H15" s="231"/>
      <c r="I15" s="232">
        <v>384.01259999999996</v>
      </c>
      <c r="J15" s="231">
        <v>0</v>
      </c>
      <c r="K15" s="232">
        <v>320.0105</v>
      </c>
      <c r="L15" s="233">
        <f aca="true" t="shared" si="0" ref="L15:L79">H15*I15+J15*K15</f>
        <v>0</v>
      </c>
    </row>
    <row r="16" spans="2:12" ht="11.25" outlineLevel="7">
      <c r="B16" s="115" t="str">
        <f>E14</f>
        <v> Кофе EvaDia «GRAND IMPERIAL» (Марагоджип Никарагуа и Колумбия)</v>
      </c>
      <c r="C16" s="115" t="str">
        <f>D14</f>
        <v>К11</v>
      </c>
      <c r="D16" s="246">
        <v>4627098230117</v>
      </c>
      <c r="E16" s="247" t="s">
        <v>25</v>
      </c>
      <c r="F16" s="230"/>
      <c r="G16" s="230">
        <v>1180</v>
      </c>
      <c r="H16" s="231"/>
      <c r="I16" s="232">
        <v>667.848</v>
      </c>
      <c r="J16" s="231"/>
      <c r="K16" s="232">
        <v>556.54</v>
      </c>
      <c r="L16" s="233">
        <f t="shared" si="0"/>
        <v>0</v>
      </c>
    </row>
    <row r="17" spans="2:12" ht="11.25" outlineLevel="6">
      <c r="B17" s="115" t="str">
        <f>E17</f>
        <v> Кофе EvaDia «INCANTO» ( Кения, Гватемала и Эфиопия)</v>
      </c>
      <c r="C17" s="115" t="str">
        <f>D17</f>
        <v>К23</v>
      </c>
      <c r="D17" s="140" t="s">
        <v>26</v>
      </c>
      <c r="E17" s="133" t="s">
        <v>65</v>
      </c>
      <c r="F17" s="162">
        <v>2220</v>
      </c>
      <c r="G17" s="162"/>
      <c r="H17" s="157"/>
      <c r="I17" s="232"/>
      <c r="J17" s="157"/>
      <c r="K17" s="232"/>
      <c r="L17" s="127">
        <f t="shared" si="0"/>
        <v>0</v>
      </c>
    </row>
    <row r="18" spans="2:12" ht="11.25" outlineLevel="7">
      <c r="B18" s="115" t="str">
        <f>E17</f>
        <v> Кофе EvaDia «INCANTO» ( Кения, Гватемала и Эфиопия)</v>
      </c>
      <c r="C18" s="115" t="str">
        <f>D17</f>
        <v>К23</v>
      </c>
      <c r="D18" s="139">
        <v>4627098230070</v>
      </c>
      <c r="E18" s="132" t="s">
        <v>24</v>
      </c>
      <c r="F18" s="162"/>
      <c r="G18" s="162">
        <v>561</v>
      </c>
      <c r="H18" s="157"/>
      <c r="I18" s="232">
        <v>359.66939999999994</v>
      </c>
      <c r="J18" s="157">
        <v>0</v>
      </c>
      <c r="K18" s="232">
        <v>299.7245</v>
      </c>
      <c r="L18" s="127">
        <f t="shared" si="0"/>
        <v>0</v>
      </c>
    </row>
    <row r="19" spans="2:12" ht="11.25" outlineLevel="7">
      <c r="B19" s="115" t="str">
        <f>E17</f>
        <v> Кофе EvaDia «INCANTO» ( Кения, Гватемала и Эфиопия)</v>
      </c>
      <c r="C19" s="115" t="str">
        <f>D17</f>
        <v>К23</v>
      </c>
      <c r="D19" s="139">
        <v>4627098230087</v>
      </c>
      <c r="E19" s="132" t="s">
        <v>25</v>
      </c>
      <c r="F19" s="162"/>
      <c r="G19" s="162">
        <v>975</v>
      </c>
      <c r="H19" s="157"/>
      <c r="I19" s="232">
        <v>625.512</v>
      </c>
      <c r="J19" s="157"/>
      <c r="K19" s="232">
        <v>521.26</v>
      </c>
      <c r="L19" s="127">
        <f t="shared" si="0"/>
        <v>0</v>
      </c>
    </row>
    <row r="20" spans="2:12" ht="11.25" outlineLevel="6">
      <c r="B20" s="115" t="str">
        <f>E20</f>
        <v> Кофе EvaDia «MESTERO» (Коста-Рика и Колумбия)</v>
      </c>
      <c r="C20" s="115" t="str">
        <f>D20</f>
        <v>К24</v>
      </c>
      <c r="D20" s="141" t="s">
        <v>27</v>
      </c>
      <c r="E20" s="134" t="s">
        <v>66</v>
      </c>
      <c r="F20" s="163">
        <v>2720</v>
      </c>
      <c r="G20" s="163"/>
      <c r="H20" s="164"/>
      <c r="I20" s="220"/>
      <c r="J20" s="164"/>
      <c r="K20" s="220"/>
      <c r="L20" s="128"/>
    </row>
    <row r="21" spans="2:12" ht="11.25" outlineLevel="7">
      <c r="B21" s="115" t="str">
        <f>E20</f>
        <v> Кофе EvaDia «MESTERO» (Коста-Рика и Колумбия)</v>
      </c>
      <c r="C21" s="115" t="str">
        <f>D20</f>
        <v>К24</v>
      </c>
      <c r="D21" s="139">
        <v>4627098230018</v>
      </c>
      <c r="E21" s="132" t="s">
        <v>24</v>
      </c>
      <c r="F21" s="162"/>
      <c r="G21" s="162">
        <v>551</v>
      </c>
      <c r="H21" s="157"/>
      <c r="I21" s="232">
        <v>285.53579999999994</v>
      </c>
      <c r="J21" s="157">
        <v>0</v>
      </c>
      <c r="K21" s="232">
        <v>237.9465</v>
      </c>
      <c r="L21" s="127">
        <f t="shared" si="0"/>
        <v>0</v>
      </c>
    </row>
    <row r="22" spans="2:12" ht="11.25" outlineLevel="7">
      <c r="B22" s="115" t="str">
        <f>E20</f>
        <v> Кофе EvaDia «MESTERO» (Коста-Рика и Колумбия)</v>
      </c>
      <c r="C22" s="115" t="str">
        <f>D20</f>
        <v>К24</v>
      </c>
      <c r="D22" s="139">
        <v>4627098230025</v>
      </c>
      <c r="E22" s="132" t="s">
        <v>25</v>
      </c>
      <c r="F22" s="162"/>
      <c r="G22" s="162">
        <v>959</v>
      </c>
      <c r="H22" s="157"/>
      <c r="I22" s="232">
        <v>496.58399999999995</v>
      </c>
      <c r="J22" s="157"/>
      <c r="K22" s="232">
        <v>413.82</v>
      </c>
      <c r="L22" s="127">
        <f t="shared" si="0"/>
        <v>0</v>
      </c>
    </row>
    <row r="23" spans="2:12" ht="11.25" outlineLevel="6">
      <c r="B23" s="115" t="str">
        <f>E23</f>
        <v> Кофе EvaDia «DESIRE» medium roast (Гватемала, Мексика и Бразилия)</v>
      </c>
      <c r="C23" s="115" t="str">
        <f>D23</f>
        <v>К13св</v>
      </c>
      <c r="D23" s="238" t="s">
        <v>28</v>
      </c>
      <c r="E23" s="239" t="s">
        <v>67</v>
      </c>
      <c r="F23" s="240">
        <v>2440</v>
      </c>
      <c r="G23" s="240"/>
      <c r="H23" s="241"/>
      <c r="I23" s="242"/>
      <c r="J23" s="241"/>
      <c r="K23" s="242"/>
      <c r="L23" s="243">
        <f t="shared" si="0"/>
        <v>0</v>
      </c>
    </row>
    <row r="24" spans="2:12" ht="11.25" outlineLevel="7">
      <c r="B24" s="115" t="str">
        <f>E23</f>
        <v> Кофе EvaDia «DESIRE» medium roast (Гватемала, Мексика и Бразилия)</v>
      </c>
      <c r="C24" s="115" t="str">
        <f>D23</f>
        <v>К13св</v>
      </c>
      <c r="D24" s="139">
        <v>2000456541650</v>
      </c>
      <c r="E24" s="132" t="s">
        <v>24</v>
      </c>
      <c r="F24" s="162"/>
      <c r="G24" s="162">
        <v>523</v>
      </c>
      <c r="H24" s="157"/>
      <c r="I24" s="232">
        <v>277.94579999999996</v>
      </c>
      <c r="J24" s="157">
        <v>0</v>
      </c>
      <c r="K24" s="232">
        <v>231.62149999999997</v>
      </c>
      <c r="L24" s="127">
        <f t="shared" si="0"/>
        <v>0</v>
      </c>
    </row>
    <row r="25" spans="2:12" ht="11.25" outlineLevel="7">
      <c r="B25" s="115" t="str">
        <f>E23</f>
        <v> Кофе EvaDia «DESIRE» medium roast (Гватемала, Мексика и Бразилия)</v>
      </c>
      <c r="C25" s="115" t="str">
        <f>D23</f>
        <v>К13св</v>
      </c>
      <c r="D25" s="139">
        <v>2000456537899</v>
      </c>
      <c r="E25" s="132" t="s">
        <v>25</v>
      </c>
      <c r="F25" s="162"/>
      <c r="G25" s="162">
        <v>909</v>
      </c>
      <c r="H25" s="157"/>
      <c r="I25" s="232">
        <v>483.38399999999996</v>
      </c>
      <c r="J25" s="157"/>
      <c r="K25" s="232">
        <v>402.82</v>
      </c>
      <c r="L25" s="127">
        <f t="shared" si="0"/>
        <v>0</v>
      </c>
    </row>
    <row r="26" spans="2:12" ht="11.25" outlineLevel="6">
      <c r="B26" s="115" t="str">
        <f>E26</f>
        <v> Кофе EvaDia «DESIRE», dark roast (Гватемала, Мексика и Бразилия)</v>
      </c>
      <c r="C26" s="115" t="str">
        <f>D26</f>
        <v>К13</v>
      </c>
      <c r="D26" s="141" t="s">
        <v>29</v>
      </c>
      <c r="E26" s="134" t="s">
        <v>68</v>
      </c>
      <c r="F26" s="163">
        <v>2440</v>
      </c>
      <c r="G26" s="163"/>
      <c r="H26" s="164"/>
      <c r="I26" s="220"/>
      <c r="J26" s="164"/>
      <c r="K26" s="220"/>
      <c r="L26" s="128">
        <f t="shared" si="0"/>
        <v>0</v>
      </c>
    </row>
    <row r="27" spans="2:12" ht="11.25" outlineLevel="7">
      <c r="B27" s="115" t="str">
        <f>E26</f>
        <v> Кофе EvaDia «DESIRE», dark roast (Гватемала, Мексика и Бразилия)</v>
      </c>
      <c r="C27" s="115" t="str">
        <f>D26</f>
        <v>К13</v>
      </c>
      <c r="D27" s="139">
        <v>4627098230049</v>
      </c>
      <c r="E27" s="132" t="s">
        <v>24</v>
      </c>
      <c r="F27" s="162"/>
      <c r="G27" s="162">
        <v>523</v>
      </c>
      <c r="H27" s="157"/>
      <c r="I27" s="232">
        <v>277.94579999999996</v>
      </c>
      <c r="J27" s="157">
        <v>0</v>
      </c>
      <c r="K27" s="232">
        <v>231.62149999999997</v>
      </c>
      <c r="L27" s="127">
        <f t="shared" si="0"/>
        <v>0</v>
      </c>
    </row>
    <row r="28" spans="2:12" ht="11.25" outlineLevel="7">
      <c r="B28" s="115" t="str">
        <f>E26</f>
        <v> Кофе EvaDia «DESIRE», dark roast (Гватемала, Мексика и Бразилия)</v>
      </c>
      <c r="C28" s="115" t="str">
        <f>D26</f>
        <v>К13</v>
      </c>
      <c r="D28" s="139">
        <v>4627098230056</v>
      </c>
      <c r="E28" s="132" t="s">
        <v>25</v>
      </c>
      <c r="F28" s="162"/>
      <c r="G28" s="162">
        <v>909</v>
      </c>
      <c r="H28" s="157"/>
      <c r="I28" s="232">
        <v>483.38399999999996</v>
      </c>
      <c r="J28" s="157"/>
      <c r="K28" s="232">
        <v>402.82</v>
      </c>
      <c r="L28" s="127">
        <f t="shared" si="0"/>
        <v>0</v>
      </c>
    </row>
    <row r="29" spans="2:12" ht="11.25" outlineLevel="6">
      <c r="B29" s="115" t="str">
        <f>E29</f>
        <v> Кофе EvaDia «NOIR», medium roast (Центральная и Южная Америка)</v>
      </c>
      <c r="C29" s="115" t="str">
        <f>D29</f>
        <v>К14св</v>
      </c>
      <c r="D29" s="141" t="s">
        <v>30</v>
      </c>
      <c r="E29" s="134" t="s">
        <v>69</v>
      </c>
      <c r="F29" s="163">
        <v>1660</v>
      </c>
      <c r="G29" s="163"/>
      <c r="H29" s="164"/>
      <c r="I29" s="220"/>
      <c r="J29" s="164"/>
      <c r="K29" s="220"/>
      <c r="L29" s="128"/>
    </row>
    <row r="30" spans="2:12" ht="11.25" outlineLevel="7">
      <c r="B30" s="115" t="str">
        <f>E29</f>
        <v> Кофе EvaDia «NOIR», medium roast (Центральная и Южная Америка)</v>
      </c>
      <c r="C30" s="115" t="str">
        <f>D29</f>
        <v>К14св</v>
      </c>
      <c r="D30" s="139">
        <v>2000456541667</v>
      </c>
      <c r="E30" s="132" t="s">
        <v>24</v>
      </c>
      <c r="F30" s="162"/>
      <c r="G30" s="162">
        <v>397</v>
      </c>
      <c r="H30" s="157"/>
      <c r="I30" s="232">
        <v>238.82279999999997</v>
      </c>
      <c r="J30" s="157">
        <v>0</v>
      </c>
      <c r="K30" s="232">
        <v>199.01899999999998</v>
      </c>
      <c r="L30" s="127">
        <f t="shared" si="0"/>
        <v>0</v>
      </c>
    </row>
    <row r="31" spans="2:12" ht="11.25" outlineLevel="7">
      <c r="B31" s="115" t="str">
        <f>E29</f>
        <v> Кофе EvaDia «NOIR», medium roast (Центральная и Южная Америка)</v>
      </c>
      <c r="C31" s="115" t="str">
        <f>D29</f>
        <v>К14св</v>
      </c>
      <c r="D31" s="139">
        <v>2000456538445</v>
      </c>
      <c r="E31" s="132" t="s">
        <v>25</v>
      </c>
      <c r="F31" s="162"/>
      <c r="G31" s="162">
        <v>690</v>
      </c>
      <c r="H31" s="157"/>
      <c r="I31" s="232">
        <v>415.344</v>
      </c>
      <c r="J31" s="157"/>
      <c r="K31" s="232">
        <v>346.12</v>
      </c>
      <c r="L31" s="127">
        <f t="shared" si="0"/>
        <v>0</v>
      </c>
    </row>
    <row r="32" spans="2:12" ht="11.25" outlineLevel="6">
      <c r="B32" s="115" t="str">
        <f>E32</f>
        <v> Кофе EvaDia «NOIR», dark roast (Центральная и Южная Америка)</v>
      </c>
      <c r="C32" s="115" t="str">
        <f>D32</f>
        <v>К14</v>
      </c>
      <c r="D32" s="140" t="s">
        <v>31</v>
      </c>
      <c r="E32" s="133" t="s">
        <v>70</v>
      </c>
      <c r="F32" s="162">
        <v>1660</v>
      </c>
      <c r="G32" s="162"/>
      <c r="H32" s="157"/>
      <c r="I32" s="232"/>
      <c r="J32" s="157"/>
      <c r="K32" s="232"/>
      <c r="L32" s="127">
        <f t="shared" si="0"/>
        <v>0</v>
      </c>
    </row>
    <row r="33" spans="2:12" ht="11.25" outlineLevel="7">
      <c r="B33" s="115" t="str">
        <f>E32</f>
        <v> Кофе EvaDia «NOIR», dark roast (Центральная и Южная Америка)</v>
      </c>
      <c r="C33" s="115" t="str">
        <f>D32</f>
        <v>К14</v>
      </c>
      <c r="D33" s="139">
        <v>2000456541674</v>
      </c>
      <c r="E33" s="132" t="s">
        <v>24</v>
      </c>
      <c r="F33" s="162"/>
      <c r="G33" s="162">
        <v>397</v>
      </c>
      <c r="H33" s="157"/>
      <c r="I33" s="232">
        <v>238.82279999999997</v>
      </c>
      <c r="J33" s="157">
        <v>0</v>
      </c>
      <c r="K33" s="232">
        <v>199.01899999999998</v>
      </c>
      <c r="L33" s="127">
        <f t="shared" si="0"/>
        <v>0</v>
      </c>
    </row>
    <row r="34" spans="2:12" ht="11.25" outlineLevel="7">
      <c r="B34" s="115" t="str">
        <f>E32</f>
        <v> Кофе EvaDia «NOIR», dark roast (Центральная и Южная Америка)</v>
      </c>
      <c r="C34" s="115" t="str">
        <f>D32</f>
        <v>К14</v>
      </c>
      <c r="D34" s="139">
        <v>2000456538476</v>
      </c>
      <c r="E34" s="132" t="s">
        <v>25</v>
      </c>
      <c r="F34" s="162"/>
      <c r="G34" s="162">
        <v>690</v>
      </c>
      <c r="H34" s="157"/>
      <c r="I34" s="232">
        <v>415.344</v>
      </c>
      <c r="J34" s="157"/>
      <c r="K34" s="232">
        <v>346.12</v>
      </c>
      <c r="L34" s="127">
        <f t="shared" si="0"/>
        <v>0</v>
      </c>
    </row>
    <row r="35" spans="4:12" ht="15" outlineLevel="5">
      <c r="D35" s="142"/>
      <c r="E35" s="277" t="s">
        <v>32</v>
      </c>
      <c r="F35" s="159"/>
      <c r="G35" s="159"/>
      <c r="H35" s="160"/>
      <c r="I35" s="221"/>
      <c r="J35" s="160"/>
      <c r="K35" s="221"/>
      <c r="L35" s="126"/>
    </row>
    <row r="36" spans="2:12" ht="11.25" outlineLevel="6">
      <c r="B36" s="115" t="str">
        <f>E36</f>
        <v> Кофе EvaDia «Sacramento» 70%/30%</v>
      </c>
      <c r="C36" s="115" t="str">
        <f>D36</f>
        <v>К18</v>
      </c>
      <c r="D36" s="238" t="s">
        <v>33</v>
      </c>
      <c r="E36" s="239" t="s">
        <v>71</v>
      </c>
      <c r="F36" s="240">
        <v>1080</v>
      </c>
      <c r="G36" s="240"/>
      <c r="H36" s="241"/>
      <c r="I36" s="242"/>
      <c r="J36" s="241"/>
      <c r="K36" s="242"/>
      <c r="L36" s="243">
        <f t="shared" si="0"/>
        <v>0</v>
      </c>
    </row>
    <row r="37" spans="2:12" ht="11.25" outlineLevel="7">
      <c r="B37" s="115" t="str">
        <f>E36</f>
        <v> Кофе EvaDia «Sacramento» 70%/30%</v>
      </c>
      <c r="C37" s="115" t="str">
        <f>D36</f>
        <v>К18</v>
      </c>
      <c r="D37" s="139">
        <v>4627098230162</v>
      </c>
      <c r="E37" s="132" t="s">
        <v>24</v>
      </c>
      <c r="F37" s="162"/>
      <c r="G37" s="162">
        <v>311</v>
      </c>
      <c r="H37" s="157"/>
      <c r="I37" s="232">
        <v>234.18599999999998</v>
      </c>
      <c r="J37" s="157">
        <v>0</v>
      </c>
      <c r="K37" s="232">
        <v>195.15499999999997</v>
      </c>
      <c r="L37" s="127">
        <f t="shared" si="0"/>
        <v>0</v>
      </c>
    </row>
    <row r="38" spans="2:12" ht="11.25" outlineLevel="7">
      <c r="B38" s="115" t="str">
        <f>E36</f>
        <v> Кофе EvaDia «Sacramento» 70%/30%</v>
      </c>
      <c r="C38" s="115" t="str">
        <f>D36</f>
        <v>К18</v>
      </c>
      <c r="D38" s="139">
        <v>4627098230179</v>
      </c>
      <c r="E38" s="132" t="s">
        <v>25</v>
      </c>
      <c r="F38" s="162"/>
      <c r="G38" s="162">
        <v>540</v>
      </c>
      <c r="H38" s="157"/>
      <c r="I38" s="232">
        <v>407.28</v>
      </c>
      <c r="J38" s="157"/>
      <c r="K38" s="232">
        <v>339.4</v>
      </c>
      <c r="L38" s="127">
        <f t="shared" si="0"/>
        <v>0</v>
      </c>
    </row>
    <row r="39" spans="2:12" ht="11.25" outlineLevel="6">
      <c r="B39" s="115" t="str">
        <f>E39</f>
        <v> Кофе в зернах EvaDia "ESPRESSO BLEND", dark roast 80%/20%</v>
      </c>
      <c r="C39" s="115" t="str">
        <f aca="true" t="shared" si="1" ref="C39:C45">D39</f>
        <v>К1</v>
      </c>
      <c r="D39" s="140" t="s">
        <v>34</v>
      </c>
      <c r="E39" s="133" t="s">
        <v>72</v>
      </c>
      <c r="F39" s="162">
        <v>1550</v>
      </c>
      <c r="G39" s="162"/>
      <c r="H39" s="157"/>
      <c r="I39" s="232"/>
      <c r="J39" s="157"/>
      <c r="K39" s="232"/>
      <c r="L39" s="127">
        <f t="shared" si="0"/>
        <v>0</v>
      </c>
    </row>
    <row r="40" spans="2:12" ht="11.25" outlineLevel="7">
      <c r="B40" s="115" t="str">
        <f>E39</f>
        <v> Кофе в зернах EvaDia "ESPRESSO BLEND", dark roast 80%/20%</v>
      </c>
      <c r="C40" s="115" t="str">
        <f>D39</f>
        <v>К1</v>
      </c>
      <c r="D40" s="139">
        <v>4627098230131</v>
      </c>
      <c r="E40" s="132" t="s">
        <v>24</v>
      </c>
      <c r="F40" s="162"/>
      <c r="G40" s="162">
        <v>357</v>
      </c>
      <c r="H40" s="157"/>
      <c r="I40" s="232">
        <v>230.7084</v>
      </c>
      <c r="J40" s="157">
        <v>0</v>
      </c>
      <c r="K40" s="232">
        <v>192.257</v>
      </c>
      <c r="L40" s="127">
        <f t="shared" si="0"/>
        <v>0</v>
      </c>
    </row>
    <row r="41" spans="2:12" ht="11.25" outlineLevel="7">
      <c r="B41" s="115" t="str">
        <f>E39</f>
        <v> Кофе в зернах EvaDia "ESPRESSO BLEND", dark roast 80%/20%</v>
      </c>
      <c r="C41" s="115" t="str">
        <f>D39</f>
        <v>К1</v>
      </c>
      <c r="D41" s="139">
        <v>4627098230148</v>
      </c>
      <c r="E41" s="132" t="s">
        <v>25</v>
      </c>
      <c r="F41" s="162"/>
      <c r="G41" s="162">
        <v>620</v>
      </c>
      <c r="H41" s="157"/>
      <c r="I41" s="232">
        <v>401.232</v>
      </c>
      <c r="J41" s="157"/>
      <c r="K41" s="232">
        <v>334.36</v>
      </c>
      <c r="L41" s="127">
        <f t="shared" si="0"/>
        <v>0</v>
      </c>
    </row>
    <row r="42" spans="2:12" ht="11.25" outlineLevel="6">
      <c r="B42" s="115" t="str">
        <f>E42</f>
        <v> Кофе EvaDia "ESPRESSO BLEND",medium roast 80%/20%</v>
      </c>
      <c r="C42" s="115" t="str">
        <f t="shared" si="1"/>
        <v>К3св </v>
      </c>
      <c r="D42" s="141" t="s">
        <v>35</v>
      </c>
      <c r="E42" s="134" t="s">
        <v>73</v>
      </c>
      <c r="F42" s="163">
        <v>1550</v>
      </c>
      <c r="G42" s="163"/>
      <c r="H42" s="164"/>
      <c r="I42" s="220"/>
      <c r="J42" s="164"/>
      <c r="K42" s="220"/>
      <c r="L42" s="128">
        <f t="shared" si="0"/>
        <v>0</v>
      </c>
    </row>
    <row r="43" spans="2:12" ht="11.25" outlineLevel="7">
      <c r="B43" s="115" t="str">
        <f>E42</f>
        <v> Кофе EvaDia "ESPRESSO BLEND",medium roast 80%/20%</v>
      </c>
      <c r="C43" s="115" t="str">
        <f>D42</f>
        <v>К3св </v>
      </c>
      <c r="D43" s="139">
        <v>2000456541681</v>
      </c>
      <c r="E43" s="132" t="s">
        <v>24</v>
      </c>
      <c r="F43" s="162"/>
      <c r="G43" s="162">
        <v>357</v>
      </c>
      <c r="H43" s="157"/>
      <c r="I43" s="232">
        <v>230.7084</v>
      </c>
      <c r="J43" s="157">
        <v>0</v>
      </c>
      <c r="K43" s="232">
        <v>192.257</v>
      </c>
      <c r="L43" s="127">
        <f t="shared" si="0"/>
        <v>0</v>
      </c>
    </row>
    <row r="44" spans="2:12" ht="11.25" outlineLevel="7">
      <c r="B44" s="115" t="str">
        <f>E42</f>
        <v> Кофе EvaDia "ESPRESSO BLEND",medium roast 80%/20%</v>
      </c>
      <c r="C44" s="115" t="str">
        <f>D42</f>
        <v>К3св </v>
      </c>
      <c r="D44" s="139">
        <v>2000456536748</v>
      </c>
      <c r="E44" s="132" t="s">
        <v>25</v>
      </c>
      <c r="F44" s="162"/>
      <c r="G44" s="162">
        <v>620</v>
      </c>
      <c r="H44" s="157"/>
      <c r="I44" s="232">
        <v>401.232</v>
      </c>
      <c r="J44" s="157"/>
      <c r="K44" s="232">
        <v>334.36</v>
      </c>
      <c r="L44" s="127">
        <f t="shared" si="0"/>
        <v>0</v>
      </c>
    </row>
    <row r="45" spans="2:12" ht="11.25" outlineLevel="6">
      <c r="B45" s="115" t="str">
        <f>E45</f>
        <v> Кофе EVADIA "Espresso Milano" 60%/40%</v>
      </c>
      <c r="C45" s="115" t="str">
        <f t="shared" si="1"/>
        <v>К31</v>
      </c>
      <c r="D45" s="238" t="s">
        <v>36</v>
      </c>
      <c r="E45" s="239" t="s">
        <v>74</v>
      </c>
      <c r="F45" s="240">
        <v>1550</v>
      </c>
      <c r="G45" s="240"/>
      <c r="H45" s="241"/>
      <c r="I45" s="242"/>
      <c r="J45" s="241"/>
      <c r="K45" s="242"/>
      <c r="L45" s="243">
        <f t="shared" si="0"/>
        <v>0</v>
      </c>
    </row>
    <row r="46" spans="2:12" ht="11.25" outlineLevel="7">
      <c r="B46" s="115" t="str">
        <f>E45</f>
        <v> Кофе EVADIA "Espresso Milano" 60%/40%</v>
      </c>
      <c r="C46" s="115" t="str">
        <f>D45</f>
        <v>К31</v>
      </c>
      <c r="D46" s="139">
        <v>4627098230193</v>
      </c>
      <c r="E46" s="132" t="s">
        <v>24</v>
      </c>
      <c r="F46" s="162"/>
      <c r="G46" s="162">
        <v>320</v>
      </c>
      <c r="H46" s="157"/>
      <c r="I46" s="232">
        <v>213.6102</v>
      </c>
      <c r="J46" s="157">
        <v>0</v>
      </c>
      <c r="K46" s="232">
        <v>178.0085</v>
      </c>
      <c r="L46" s="127">
        <f t="shared" si="0"/>
        <v>0</v>
      </c>
    </row>
    <row r="47" spans="2:12" ht="11.25" outlineLevel="7">
      <c r="B47" s="115" t="str">
        <f>E45</f>
        <v> Кофе EVADIA "Espresso Milano" 60%/40%</v>
      </c>
      <c r="C47" s="115" t="str">
        <f>D45</f>
        <v>К31</v>
      </c>
      <c r="D47" s="139">
        <v>4627098230209</v>
      </c>
      <c r="E47" s="132" t="s">
        <v>25</v>
      </c>
      <c r="F47" s="162"/>
      <c r="G47" s="162">
        <v>556</v>
      </c>
      <c r="H47" s="157"/>
      <c r="I47" s="232">
        <v>371.49600000000004</v>
      </c>
      <c r="J47" s="157"/>
      <c r="K47" s="232">
        <v>309.58000000000004</v>
      </c>
      <c r="L47" s="127">
        <f t="shared" si="0"/>
        <v>0</v>
      </c>
    </row>
    <row r="48" spans="4:12" ht="11.25" outlineLevel="7">
      <c r="D48" s="283"/>
      <c r="E48" s="279" t="s">
        <v>398</v>
      </c>
      <c r="F48" s="284"/>
      <c r="G48" s="284"/>
      <c r="H48" s="160"/>
      <c r="I48" s="285"/>
      <c r="J48" s="160"/>
      <c r="K48" s="285"/>
      <c r="L48" s="286"/>
    </row>
    <row r="49" spans="4:12" ht="11.25" outlineLevel="7">
      <c r="D49" s="140" t="s">
        <v>400</v>
      </c>
      <c r="E49" s="171" t="s">
        <v>417</v>
      </c>
      <c r="F49" s="230">
        <v>2230</v>
      </c>
      <c r="G49" s="162"/>
      <c r="H49" s="157"/>
      <c r="I49" s="232"/>
      <c r="J49" s="157"/>
      <c r="K49" s="232"/>
      <c r="L49" s="127"/>
    </row>
    <row r="50" spans="4:12" ht="11.25" outlineLevel="7">
      <c r="D50" s="139"/>
      <c r="E50" s="280" t="s">
        <v>401</v>
      </c>
      <c r="F50" s="230"/>
      <c r="G50" s="162">
        <v>485</v>
      </c>
      <c r="H50" s="157"/>
      <c r="I50" s="232"/>
      <c r="J50" s="157"/>
      <c r="K50" s="232">
        <v>230</v>
      </c>
      <c r="L50" s="127"/>
    </row>
    <row r="51" spans="4:12" ht="11.25" outlineLevel="7">
      <c r="D51" s="281">
        <v>2000456526404</v>
      </c>
      <c r="E51" s="280" t="s">
        <v>402</v>
      </c>
      <c r="F51" s="230"/>
      <c r="G51" s="162">
        <v>600</v>
      </c>
      <c r="H51" s="157"/>
      <c r="I51" s="232"/>
      <c r="J51" s="157"/>
      <c r="K51" s="232">
        <v>380</v>
      </c>
      <c r="L51" s="127"/>
    </row>
    <row r="52" spans="4:12" ht="11.25" outlineLevel="7">
      <c r="D52" s="282" t="s">
        <v>403</v>
      </c>
      <c r="E52" s="171" t="s">
        <v>418</v>
      </c>
      <c r="F52" s="230">
        <v>2840</v>
      </c>
      <c r="G52" s="162"/>
      <c r="H52" s="157"/>
      <c r="I52" s="232"/>
      <c r="J52" s="157"/>
      <c r="K52" s="232"/>
      <c r="L52" s="127"/>
    </row>
    <row r="53" spans="4:12" ht="11.25" outlineLevel="7">
      <c r="D53" s="139"/>
      <c r="E53" s="280" t="s">
        <v>401</v>
      </c>
      <c r="F53" s="230"/>
      <c r="G53" s="162">
        <v>600</v>
      </c>
      <c r="H53" s="157"/>
      <c r="I53" s="232"/>
      <c r="J53" s="157"/>
      <c r="K53" s="232">
        <v>315</v>
      </c>
      <c r="L53" s="127"/>
    </row>
    <row r="54" spans="4:12" ht="11.25" outlineLevel="7">
      <c r="D54" s="281">
        <v>2000456526367</v>
      </c>
      <c r="E54" s="280" t="s">
        <v>402</v>
      </c>
      <c r="F54" s="230"/>
      <c r="G54" s="162">
        <v>925</v>
      </c>
      <c r="H54" s="157"/>
      <c r="I54" s="232"/>
      <c r="J54" s="157"/>
      <c r="K54" s="232">
        <v>550</v>
      </c>
      <c r="L54" s="127"/>
    </row>
    <row r="55" spans="4:12" ht="15" outlineLevel="4">
      <c r="D55" s="142"/>
      <c r="E55" s="277" t="s">
        <v>399</v>
      </c>
      <c r="F55" s="159"/>
      <c r="G55" s="159"/>
      <c r="H55" s="160"/>
      <c r="I55" s="221"/>
      <c r="J55" s="160"/>
      <c r="K55" s="221"/>
      <c r="L55" s="126"/>
    </row>
    <row r="56" spans="2:12" ht="11.25" outlineLevel="5">
      <c r="B56" s="115" t="str">
        <f>E56</f>
        <v> Кофе в зернах EvaDia Бразилия Арабика сантос Сито 100% arabica sfr</v>
      </c>
      <c r="C56" s="115" t="str">
        <f>D56</f>
        <v>К173 </v>
      </c>
      <c r="D56" s="141" t="s">
        <v>37</v>
      </c>
      <c r="E56" s="134" t="s">
        <v>75</v>
      </c>
      <c r="F56" s="163">
        <f>VLOOKUP(D56,'[1]Лист2'!$B$2:$C$44,2,0)</f>
        <v>2320</v>
      </c>
      <c r="G56" s="163"/>
      <c r="H56" s="164"/>
      <c r="I56" s="220"/>
      <c r="J56" s="164"/>
      <c r="K56" s="220"/>
      <c r="L56" s="128">
        <f t="shared" si="0"/>
        <v>0</v>
      </c>
    </row>
    <row r="57" spans="2:12" ht="11.25" outlineLevel="6">
      <c r="B57" s="115" t="str">
        <f>E56</f>
        <v> Кофе в зернах EvaDia Бразилия Арабика сантос Сито 100% arabica sfr</v>
      </c>
      <c r="C57" s="115" t="str">
        <f>D56</f>
        <v>К173 </v>
      </c>
      <c r="D57" s="139">
        <v>2000456542435</v>
      </c>
      <c r="E57" s="132" t="s">
        <v>24</v>
      </c>
      <c r="F57" s="162"/>
      <c r="G57" s="162">
        <v>344</v>
      </c>
      <c r="H57" s="157"/>
      <c r="I57" s="232">
        <v>235.635</v>
      </c>
      <c r="J57" s="157">
        <v>0</v>
      </c>
      <c r="K57" s="232">
        <v>196.36249999999998</v>
      </c>
      <c r="L57" s="127">
        <f t="shared" si="0"/>
        <v>0</v>
      </c>
    </row>
    <row r="58" spans="2:12" ht="11.25" outlineLevel="6">
      <c r="B58" s="115" t="str">
        <f>E56</f>
        <v> Кофе в зернах EvaDia Бразилия Арабика сантос Сито 100% arabica sfr</v>
      </c>
      <c r="C58" s="115" t="str">
        <f>D56</f>
        <v>К173 </v>
      </c>
      <c r="D58" s="139">
        <v>2000456498879</v>
      </c>
      <c r="E58" s="132" t="s">
        <v>25</v>
      </c>
      <c r="F58" s="162"/>
      <c r="G58" s="162">
        <v>599</v>
      </c>
      <c r="H58" s="157"/>
      <c r="I58" s="232">
        <v>409.8</v>
      </c>
      <c r="J58" s="157"/>
      <c r="K58" s="232">
        <v>341.5</v>
      </c>
      <c r="L58" s="127">
        <f t="shared" si="0"/>
        <v>0</v>
      </c>
    </row>
    <row r="59" spans="2:12" ht="11.25" outlineLevel="5">
      <c r="B59" s="115" t="str">
        <f>E59</f>
        <v> Кофе в зернах EvaDia Бразилия Бурбон 100% arabica sfr</v>
      </c>
      <c r="C59" s="115" t="str">
        <f>D59</f>
        <v>К145 </v>
      </c>
      <c r="D59" s="238" t="s">
        <v>38</v>
      </c>
      <c r="E59" s="239" t="s">
        <v>76</v>
      </c>
      <c r="F59" s="240">
        <f>VLOOKUP(D59,'[1]Лист2'!$B$2:$C$44,2,0)</f>
        <v>2850</v>
      </c>
      <c r="G59" s="240"/>
      <c r="H59" s="241"/>
      <c r="I59" s="242"/>
      <c r="J59" s="241"/>
      <c r="K59" s="242"/>
      <c r="L59" s="243">
        <f t="shared" si="0"/>
        <v>0</v>
      </c>
    </row>
    <row r="60" spans="2:12" ht="11.25" outlineLevel="6">
      <c r="B60" s="115" t="str">
        <f>E59</f>
        <v> Кофе в зернах EvaDia Бразилия Бурбон 100% arabica sfr</v>
      </c>
      <c r="C60" s="115" t="str">
        <f>D59</f>
        <v>К145 </v>
      </c>
      <c r="D60" s="139">
        <v>2000456498885</v>
      </c>
      <c r="E60" s="132" t="s">
        <v>24</v>
      </c>
      <c r="F60" s="162"/>
      <c r="G60" s="162">
        <v>480</v>
      </c>
      <c r="H60" s="157"/>
      <c r="I60" s="232">
        <v>299.39099999999996</v>
      </c>
      <c r="J60" s="157">
        <v>0</v>
      </c>
      <c r="K60" s="232">
        <v>249.49249999999998</v>
      </c>
      <c r="L60" s="127">
        <f t="shared" si="0"/>
        <v>0</v>
      </c>
    </row>
    <row r="61" spans="2:12" ht="11.25" outlineLevel="6">
      <c r="B61" s="115" t="str">
        <f>E59</f>
        <v> Кофе в зернах EvaDia Бразилия Бурбон 100% arabica sfr</v>
      </c>
      <c r="C61" s="115" t="str">
        <f>D59</f>
        <v>К145 </v>
      </c>
      <c r="D61" s="139">
        <v>2000456498886</v>
      </c>
      <c r="E61" s="132" t="s">
        <v>25</v>
      </c>
      <c r="F61" s="162"/>
      <c r="G61" s="162">
        <v>834</v>
      </c>
      <c r="H61" s="157"/>
      <c r="I61" s="232">
        <v>520.68</v>
      </c>
      <c r="J61" s="157"/>
      <c r="K61" s="232">
        <v>433.9</v>
      </c>
      <c r="L61" s="127">
        <f t="shared" si="0"/>
        <v>0</v>
      </c>
    </row>
    <row r="62" spans="2:12" ht="11.25" outlineLevel="5">
      <c r="B62" s="115" t="str">
        <f>E62</f>
        <v> Кофе в зернах EvaDia Бурунди 100% arabica sfr</v>
      </c>
      <c r="C62" s="115" t="str">
        <f>D62</f>
        <v>К194</v>
      </c>
      <c r="D62" s="140" t="s">
        <v>39</v>
      </c>
      <c r="E62" s="133" t="s">
        <v>77</v>
      </c>
      <c r="F62" s="162">
        <f>VLOOKUP(D62,'[1]Лист2'!$B$2:$C$44,2,0)</f>
        <v>2550</v>
      </c>
      <c r="G62" s="162"/>
      <c r="H62" s="157"/>
      <c r="I62" s="232"/>
      <c r="J62" s="157"/>
      <c r="K62" s="232"/>
      <c r="L62" s="127">
        <f t="shared" si="0"/>
        <v>0</v>
      </c>
    </row>
    <row r="63" spans="2:12" ht="11.25" outlineLevel="6">
      <c r="B63" s="115" t="str">
        <f>E62</f>
        <v> Кофе в зернах EvaDia Бурунди 100% arabica sfr</v>
      </c>
      <c r="C63" s="115" t="str">
        <f>D62</f>
        <v>К194</v>
      </c>
      <c r="D63" s="139">
        <v>2000456542268</v>
      </c>
      <c r="E63" s="132" t="s">
        <v>24</v>
      </c>
      <c r="F63" s="162"/>
      <c r="G63" s="162">
        <v>370</v>
      </c>
      <c r="H63" s="157"/>
      <c r="I63" s="232">
        <v>300.8399999999999</v>
      </c>
      <c r="J63" s="157">
        <v>0</v>
      </c>
      <c r="K63" s="232">
        <v>250.7</v>
      </c>
      <c r="L63" s="127">
        <f t="shared" si="0"/>
        <v>0</v>
      </c>
    </row>
    <row r="64" spans="2:12" ht="11.25" outlineLevel="6">
      <c r="B64" s="115" t="str">
        <f>E62</f>
        <v> Кофе в зернах EvaDia Бурунди 100% arabica sfr</v>
      </c>
      <c r="C64" s="115" t="str">
        <f>D62</f>
        <v>К194</v>
      </c>
      <c r="D64" s="139">
        <v>2000456498893</v>
      </c>
      <c r="E64" s="132" t="s">
        <v>25</v>
      </c>
      <c r="F64" s="162"/>
      <c r="G64" s="162">
        <v>644</v>
      </c>
      <c r="H64" s="157"/>
      <c r="I64" s="232">
        <v>523.1999999999999</v>
      </c>
      <c r="J64" s="157"/>
      <c r="K64" s="232">
        <v>436</v>
      </c>
      <c r="L64" s="127">
        <f t="shared" si="0"/>
        <v>0</v>
      </c>
    </row>
    <row r="65" spans="4:13" ht="11.25" outlineLevel="6">
      <c r="D65" s="282" t="s">
        <v>412</v>
      </c>
      <c r="E65" s="293" t="s">
        <v>411</v>
      </c>
      <c r="F65" s="162">
        <v>1430</v>
      </c>
      <c r="G65" s="162"/>
      <c r="H65" s="157"/>
      <c r="I65" s="232"/>
      <c r="J65" s="157"/>
      <c r="K65" s="232"/>
      <c r="L65" s="127"/>
      <c r="M65" s="289" t="s">
        <v>395</v>
      </c>
    </row>
    <row r="66" spans="4:12" ht="11.25" outlineLevel="6">
      <c r="D66" s="281">
        <v>2000456545870</v>
      </c>
      <c r="E66" s="280" t="s">
        <v>406</v>
      </c>
      <c r="F66" s="162"/>
      <c r="G66" s="162">
        <v>315</v>
      </c>
      <c r="H66" s="157"/>
      <c r="I66" s="232">
        <v>230</v>
      </c>
      <c r="J66" s="157"/>
      <c r="K66" s="232">
        <v>180</v>
      </c>
      <c r="L66" s="127"/>
    </row>
    <row r="67" spans="4:12" ht="11.25" outlineLevel="6">
      <c r="D67" s="281">
        <v>2000456545887</v>
      </c>
      <c r="E67" s="280" t="s">
        <v>407</v>
      </c>
      <c r="F67" s="162"/>
      <c r="G67" s="162">
        <v>590</v>
      </c>
      <c r="H67" s="157"/>
      <c r="I67" s="232">
        <v>390</v>
      </c>
      <c r="J67" s="157"/>
      <c r="K67" s="232">
        <v>300</v>
      </c>
      <c r="L67" s="127"/>
    </row>
    <row r="68" spans="2:12" ht="11.25" outlineLevel="5">
      <c r="B68" s="115" t="str">
        <f>E68</f>
        <v> Кофе в зернах EvaDia Гватемала SHB 100% arabica sfr</v>
      </c>
      <c r="C68" s="115" t="str">
        <f>D68</f>
        <v>К162</v>
      </c>
      <c r="D68" s="140" t="s">
        <v>40</v>
      </c>
      <c r="E68" s="133" t="s">
        <v>78</v>
      </c>
      <c r="F68" s="162">
        <f>VLOOKUP(D68,'[1]Лист2'!$B$2:$C$44,2,0)</f>
        <v>3020</v>
      </c>
      <c r="G68" s="162"/>
      <c r="H68" s="157"/>
      <c r="I68" s="232"/>
      <c r="J68" s="157"/>
      <c r="K68" s="232"/>
      <c r="L68" s="127">
        <f t="shared" si="0"/>
        <v>0</v>
      </c>
    </row>
    <row r="69" spans="2:12" ht="11.25" outlineLevel="6">
      <c r="B69" s="115" t="str">
        <f>E68</f>
        <v> Кофе в зернах EvaDia Гватемала SHB 100% arabica sfr</v>
      </c>
      <c r="C69" s="115" t="str">
        <f>D68</f>
        <v>К162</v>
      </c>
      <c r="D69" s="139">
        <v>2000456542299</v>
      </c>
      <c r="E69" s="132" t="s">
        <v>24</v>
      </c>
      <c r="F69" s="162"/>
      <c r="G69" s="162">
        <v>474</v>
      </c>
      <c r="H69" s="157"/>
      <c r="I69" s="232">
        <v>286.34999999999997</v>
      </c>
      <c r="J69" s="157">
        <v>0</v>
      </c>
      <c r="K69" s="232">
        <v>238.62499999999997</v>
      </c>
      <c r="L69" s="127">
        <f t="shared" si="0"/>
        <v>0</v>
      </c>
    </row>
    <row r="70" spans="2:12" ht="9.75" customHeight="1" outlineLevel="6">
      <c r="B70" s="115" t="str">
        <f>E68</f>
        <v> Кофе в зернах EvaDia Гватемала SHB 100% arabica sfr</v>
      </c>
      <c r="C70" s="115" t="str">
        <f>D68</f>
        <v>К162</v>
      </c>
      <c r="D70" s="139">
        <v>2000456498916</v>
      </c>
      <c r="E70" s="132" t="s">
        <v>25</v>
      </c>
      <c r="F70" s="162"/>
      <c r="G70" s="162">
        <v>825</v>
      </c>
      <c r="H70" s="157"/>
      <c r="I70" s="232">
        <v>498</v>
      </c>
      <c r="J70" s="157"/>
      <c r="K70" s="232">
        <v>415</v>
      </c>
      <c r="L70" s="127">
        <f t="shared" si="0"/>
        <v>0</v>
      </c>
    </row>
    <row r="71" spans="2:12" ht="11.25" outlineLevel="5">
      <c r="B71" s="115" t="str">
        <f>E71</f>
        <v> Кофе в зернах EvaDia Гватемала Декаф(без кофеина) 100% arabica sfr</v>
      </c>
      <c r="C71" s="115" t="str">
        <f>D71</f>
        <v>К174</v>
      </c>
      <c r="D71" s="244" t="s">
        <v>41</v>
      </c>
      <c r="E71" s="245" t="s">
        <v>79</v>
      </c>
      <c r="F71" s="230">
        <f>VLOOKUP(D71,'[1]Лист2'!$B$2:$C$44,2,0)</f>
        <v>2860</v>
      </c>
      <c r="G71" s="230"/>
      <c r="H71" s="231"/>
      <c r="I71" s="232"/>
      <c r="J71" s="231"/>
      <c r="K71" s="232"/>
      <c r="L71" s="233">
        <f t="shared" si="0"/>
        <v>0</v>
      </c>
    </row>
    <row r="72" spans="2:12" ht="11.25" outlineLevel="6">
      <c r="B72" s="115" t="str">
        <f>E71</f>
        <v> Кофе в зернах EvaDia Гватемала Декаф(без кофеина) 100% arabica sfr</v>
      </c>
      <c r="C72" s="115" t="str">
        <f>D71</f>
        <v>К174</v>
      </c>
      <c r="D72" s="139" t="s">
        <v>276</v>
      </c>
      <c r="E72" s="132" t="s">
        <v>24</v>
      </c>
      <c r="F72" s="162"/>
      <c r="G72" s="162">
        <v>414</v>
      </c>
      <c r="H72" s="157"/>
      <c r="I72" s="232">
        <v>357.35099999999994</v>
      </c>
      <c r="J72" s="157">
        <v>0</v>
      </c>
      <c r="K72" s="232">
        <v>297.79249999999996</v>
      </c>
      <c r="L72" s="127">
        <f t="shared" si="0"/>
        <v>0</v>
      </c>
    </row>
    <row r="73" spans="2:12" ht="11.25" outlineLevel="6">
      <c r="B73" s="115" t="str">
        <f>E71</f>
        <v> Кофе в зернах EvaDia Гватемала Декаф(без кофеина) 100% arabica sfr</v>
      </c>
      <c r="C73" s="115" t="str">
        <f>D71</f>
        <v>К174</v>
      </c>
      <c r="D73" s="139" t="s">
        <v>277</v>
      </c>
      <c r="E73" s="132" t="s">
        <v>25</v>
      </c>
      <c r="F73" s="162"/>
      <c r="G73" s="162">
        <v>720</v>
      </c>
      <c r="H73" s="157"/>
      <c r="I73" s="232">
        <v>621.4799999999999</v>
      </c>
      <c r="J73" s="157"/>
      <c r="K73" s="232">
        <v>517.9</v>
      </c>
      <c r="L73" s="127">
        <f t="shared" si="0"/>
        <v>0</v>
      </c>
    </row>
    <row r="74" spans="4:13" ht="11.25" outlineLevel="6">
      <c r="D74" s="290" t="s">
        <v>405</v>
      </c>
      <c r="E74" s="245" t="s">
        <v>408</v>
      </c>
      <c r="F74" s="162">
        <v>1760</v>
      </c>
      <c r="G74" s="162"/>
      <c r="H74" s="157"/>
      <c r="I74" s="232"/>
      <c r="J74" s="157"/>
      <c r="K74" s="232"/>
      <c r="L74" s="127"/>
      <c r="M74" s="289" t="s">
        <v>395</v>
      </c>
    </row>
    <row r="75" spans="4:12" ht="11.25" outlineLevel="6">
      <c r="D75" s="288">
        <v>2000456545856</v>
      </c>
      <c r="E75" s="287" t="s">
        <v>406</v>
      </c>
      <c r="F75" s="162"/>
      <c r="G75" s="162">
        <v>378</v>
      </c>
      <c r="H75" s="157"/>
      <c r="I75" s="232">
        <v>222.59399999999997</v>
      </c>
      <c r="J75" s="157"/>
      <c r="K75" s="232">
        <v>185.49499999999998</v>
      </c>
      <c r="L75" s="127"/>
    </row>
    <row r="76" spans="4:12" ht="11.25" outlineLevel="6">
      <c r="D76" s="288">
        <v>2000456545863</v>
      </c>
      <c r="E76" s="287" t="s">
        <v>407</v>
      </c>
      <c r="F76" s="162"/>
      <c r="G76" s="162">
        <v>715</v>
      </c>
      <c r="H76" s="157"/>
      <c r="I76" s="232">
        <v>387.11999999999995</v>
      </c>
      <c r="J76" s="157"/>
      <c r="K76" s="232">
        <v>322.59999999999997</v>
      </c>
      <c r="L76" s="127"/>
    </row>
    <row r="77" spans="2:12" ht="11.25" outlineLevel="5">
      <c r="B77" s="115" t="str">
        <f>E77</f>
        <v> Кофе в зернах EvaDia Индия Монсунд Малабар 100% arabica sfr</v>
      </c>
      <c r="C77" s="115" t="str">
        <f>D77</f>
        <v>К197 </v>
      </c>
      <c r="D77" s="141" t="s">
        <v>42</v>
      </c>
      <c r="E77" s="134" t="s">
        <v>80</v>
      </c>
      <c r="F77" s="163">
        <f>VLOOKUP(D77,'[1]Лист2'!$B$2:$C$44,2,0)</f>
        <v>3240</v>
      </c>
      <c r="G77" s="163"/>
      <c r="H77" s="164"/>
      <c r="I77" s="220"/>
      <c r="J77" s="164"/>
      <c r="K77" s="220"/>
      <c r="L77" s="128">
        <f t="shared" si="0"/>
        <v>0</v>
      </c>
    </row>
    <row r="78" spans="2:12" ht="11.25" outlineLevel="6">
      <c r="B78" s="115" t="str">
        <f>E77</f>
        <v> Кофе в зернах EvaDia Индия Монсунд Малабар 100% arabica sfr</v>
      </c>
      <c r="C78" s="115" t="str">
        <f>D77</f>
        <v>К197 </v>
      </c>
      <c r="D78" s="139">
        <v>2000456542305</v>
      </c>
      <c r="E78" s="132" t="s">
        <v>24</v>
      </c>
      <c r="F78" s="162"/>
      <c r="G78" s="162">
        <v>604</v>
      </c>
      <c r="H78" s="157"/>
      <c r="I78" s="232">
        <v>308.0849999999999</v>
      </c>
      <c r="J78" s="157">
        <v>0</v>
      </c>
      <c r="K78" s="232">
        <v>256.73749999999995</v>
      </c>
      <c r="L78" s="127">
        <f t="shared" si="0"/>
        <v>0</v>
      </c>
    </row>
    <row r="79" spans="2:12" ht="11.25" outlineLevel="6">
      <c r="B79" s="115" t="str">
        <f>E77</f>
        <v> Кофе в зернах EvaDia Индия Монсунд Малабар 100% arabica sfr</v>
      </c>
      <c r="C79" s="115" t="str">
        <f>D77</f>
        <v>К197 </v>
      </c>
      <c r="D79" s="139">
        <v>2000456498947</v>
      </c>
      <c r="E79" s="132" t="s">
        <v>25</v>
      </c>
      <c r="F79" s="162"/>
      <c r="G79" s="162">
        <v>1050</v>
      </c>
      <c r="H79" s="157"/>
      <c r="I79" s="232">
        <v>535.8</v>
      </c>
      <c r="J79" s="157"/>
      <c r="K79" s="232">
        <v>446.5</v>
      </c>
      <c r="L79" s="127">
        <f t="shared" si="0"/>
        <v>0</v>
      </c>
    </row>
    <row r="80" spans="2:12" ht="11.25" outlineLevel="5">
      <c r="B80" s="115" t="str">
        <f>E80</f>
        <v>Кофе EvaDia Индонезийский Копи Лювак 100% arabica sfr</v>
      </c>
      <c r="C80" s="115" t="str">
        <f>D80</f>
        <v>К157 </v>
      </c>
      <c r="D80" s="140" t="s">
        <v>43</v>
      </c>
      <c r="E80" s="133" t="s">
        <v>81</v>
      </c>
      <c r="F80" s="162">
        <f>VLOOKUP(D80,'[1]Лист2'!$B$2:$C$44,2,0)</f>
        <v>25100</v>
      </c>
      <c r="G80" s="162"/>
      <c r="H80" s="157"/>
      <c r="I80" s="232"/>
      <c r="J80" s="157"/>
      <c r="K80" s="232"/>
      <c r="L80" s="127">
        <f aca="true" t="shared" si="2" ref="L80:L125">H80*I80+J80*K80</f>
        <v>0</v>
      </c>
    </row>
    <row r="81" spans="2:12" ht="11.25" outlineLevel="6">
      <c r="B81" s="115" t="str">
        <f>E80</f>
        <v>Кофе EvaDia Индонезийский Копи Лювак 100% arabica sfr</v>
      </c>
      <c r="C81" s="115" t="str">
        <f>D80</f>
        <v>К157 </v>
      </c>
      <c r="D81" s="139">
        <v>2000456542275</v>
      </c>
      <c r="E81" s="132" t="s">
        <v>24</v>
      </c>
      <c r="F81" s="162"/>
      <c r="G81" s="162">
        <v>6894</v>
      </c>
      <c r="H81" s="157"/>
      <c r="I81" s="232">
        <v>4554</v>
      </c>
      <c r="J81" s="157">
        <v>0</v>
      </c>
      <c r="K81" s="232">
        <v>3794.9999999999995</v>
      </c>
      <c r="L81" s="127">
        <f t="shared" si="2"/>
        <v>0</v>
      </c>
    </row>
    <row r="82" spans="2:12" ht="11.25" outlineLevel="6">
      <c r="B82" s="115" t="str">
        <f>E80</f>
        <v>Кофе EvaDia Индонезийский Копи Лювак 100% arabica sfr</v>
      </c>
      <c r="C82" s="115" t="str">
        <f>D80</f>
        <v>К157 </v>
      </c>
      <c r="D82" s="139">
        <v>2000456537097</v>
      </c>
      <c r="E82" s="132" t="s">
        <v>25</v>
      </c>
      <c r="F82" s="162"/>
      <c r="G82" s="162">
        <v>11990</v>
      </c>
      <c r="H82" s="157"/>
      <c r="I82" s="232">
        <v>7920</v>
      </c>
      <c r="J82" s="157"/>
      <c r="K82" s="232">
        <v>6600</v>
      </c>
      <c r="L82" s="127">
        <f t="shared" si="2"/>
        <v>0</v>
      </c>
    </row>
    <row r="83" spans="4:13" ht="11.25" outlineLevel="6">
      <c r="D83" s="282" t="s">
        <v>414</v>
      </c>
      <c r="E83" s="171" t="s">
        <v>413</v>
      </c>
      <c r="F83" s="162">
        <v>3160</v>
      </c>
      <c r="G83" s="162"/>
      <c r="H83" s="157"/>
      <c r="I83" s="232"/>
      <c r="J83" s="157"/>
      <c r="K83" s="232"/>
      <c r="L83" s="127"/>
      <c r="M83" s="289" t="s">
        <v>395</v>
      </c>
    </row>
    <row r="84" spans="4:12" ht="11.25" outlineLevel="6">
      <c r="D84" s="281">
        <v>2000456546419</v>
      </c>
      <c r="E84" s="280" t="s">
        <v>406</v>
      </c>
      <c r="F84" s="162"/>
      <c r="G84" s="162">
        <v>490</v>
      </c>
      <c r="H84" s="157"/>
      <c r="I84" s="232">
        <v>330</v>
      </c>
      <c r="J84" s="157"/>
      <c r="K84" s="232">
        <v>280</v>
      </c>
      <c r="L84" s="127"/>
    </row>
    <row r="85" spans="4:12" ht="11.25" outlineLevel="6">
      <c r="D85" s="281">
        <v>2000456546426</v>
      </c>
      <c r="E85" s="280" t="s">
        <v>407</v>
      </c>
      <c r="F85" s="162"/>
      <c r="G85" s="162">
        <v>909</v>
      </c>
      <c r="H85" s="157"/>
      <c r="I85" s="232">
        <v>599</v>
      </c>
      <c r="J85" s="157"/>
      <c r="K85" s="232">
        <v>499</v>
      </c>
      <c r="L85" s="127"/>
    </row>
    <row r="86" spans="4:13" ht="11.25" outlineLevel="6">
      <c r="D86" s="282" t="s">
        <v>415</v>
      </c>
      <c r="E86" s="171" t="s">
        <v>416</v>
      </c>
      <c r="F86" s="162">
        <v>2800</v>
      </c>
      <c r="G86" s="162"/>
      <c r="H86" s="157"/>
      <c r="I86" s="232"/>
      <c r="J86" s="157"/>
      <c r="K86" s="232"/>
      <c r="L86" s="127"/>
      <c r="M86" s="289" t="s">
        <v>395</v>
      </c>
    </row>
    <row r="87" spans="4:12" ht="11.25" outlineLevel="6">
      <c r="D87" s="281"/>
      <c r="E87" s="280" t="s">
        <v>406</v>
      </c>
      <c r="F87" s="162"/>
      <c r="G87" s="162">
        <v>548</v>
      </c>
      <c r="H87" s="157"/>
      <c r="I87" s="232">
        <v>335</v>
      </c>
      <c r="J87" s="157"/>
      <c r="K87" s="232">
        <v>259</v>
      </c>
      <c r="L87" s="127"/>
    </row>
    <row r="88" spans="4:12" ht="11.25" outlineLevel="6">
      <c r="D88" s="281">
        <v>2000456540721</v>
      </c>
      <c r="E88" s="280" t="s">
        <v>407</v>
      </c>
      <c r="F88" s="162"/>
      <c r="G88" s="162">
        <v>1195</v>
      </c>
      <c r="H88" s="157"/>
      <c r="I88" s="232">
        <v>610</v>
      </c>
      <c r="J88" s="157"/>
      <c r="K88" s="232">
        <v>459</v>
      </c>
      <c r="L88" s="127"/>
    </row>
    <row r="89" spans="2:12" ht="11.25" outlineLevel="5">
      <c r="B89" s="115" t="str">
        <f>E89</f>
        <v> Кофе в зернах EvaDia Колумбия Супремо 100% arabica sfr</v>
      </c>
      <c r="C89" s="115" t="str">
        <f>D89</f>
        <v>К153 </v>
      </c>
      <c r="D89" s="141" t="s">
        <v>44</v>
      </c>
      <c r="E89" s="134" t="s">
        <v>82</v>
      </c>
      <c r="F89" s="163">
        <f>VLOOKUP(D89,'[1]Лист2'!$B$2:$C$44,2,0)</f>
        <v>2650</v>
      </c>
      <c r="G89" s="163"/>
      <c r="H89" s="164"/>
      <c r="I89" s="220"/>
      <c r="J89" s="164"/>
      <c r="K89" s="220"/>
      <c r="L89" s="128">
        <f t="shared" si="2"/>
        <v>0</v>
      </c>
    </row>
    <row r="90" spans="2:12" ht="11.25" outlineLevel="6">
      <c r="B90" s="115" t="str">
        <f>E89</f>
        <v> Кофе в зернах EvaDia Колумбия Супремо 100% arabica sfr</v>
      </c>
      <c r="C90" s="115" t="str">
        <f>D89</f>
        <v>К153 </v>
      </c>
      <c r="D90" s="139">
        <v>2000456498953</v>
      </c>
      <c r="E90" s="132" t="s">
        <v>24</v>
      </c>
      <c r="F90" s="162"/>
      <c r="G90" s="162">
        <v>359</v>
      </c>
      <c r="H90" s="157"/>
      <c r="I90" s="232">
        <v>241.43099999999995</v>
      </c>
      <c r="J90" s="157">
        <v>0</v>
      </c>
      <c r="K90" s="232">
        <v>201.19249999999997</v>
      </c>
      <c r="L90" s="127">
        <f t="shared" si="2"/>
        <v>0</v>
      </c>
    </row>
    <row r="91" spans="2:12" ht="11.25" outlineLevel="6">
      <c r="B91" s="115" t="str">
        <f>E89</f>
        <v> Кофе в зернах EvaDia Колумбия Супремо 100% arabica sfr</v>
      </c>
      <c r="C91" s="115" t="str">
        <f>D89</f>
        <v>К153 </v>
      </c>
      <c r="D91" s="139">
        <v>2000456498954</v>
      </c>
      <c r="E91" s="132" t="s">
        <v>25</v>
      </c>
      <c r="F91" s="162"/>
      <c r="G91" s="162">
        <v>625</v>
      </c>
      <c r="H91" s="157"/>
      <c r="I91" s="232">
        <v>419.87999999999994</v>
      </c>
      <c r="J91" s="157"/>
      <c r="K91" s="232">
        <v>349.9</v>
      </c>
      <c r="L91" s="127">
        <f t="shared" si="2"/>
        <v>0</v>
      </c>
    </row>
    <row r="92" spans="4:12" ht="11.25" outlineLevel="6">
      <c r="D92" s="140" t="s">
        <v>396</v>
      </c>
      <c r="E92" s="133" t="s">
        <v>397</v>
      </c>
      <c r="F92" s="162">
        <v>3610</v>
      </c>
      <c r="G92" s="162"/>
      <c r="H92" s="157"/>
      <c r="I92" s="232"/>
      <c r="J92" s="157"/>
      <c r="K92" s="232"/>
      <c r="L92" s="127">
        <f t="shared" si="2"/>
        <v>0</v>
      </c>
    </row>
    <row r="93" spans="4:12" ht="11.25" outlineLevel="6">
      <c r="D93" s="139">
        <v>2000456542381</v>
      </c>
      <c r="E93" s="132" t="s">
        <v>24</v>
      </c>
      <c r="F93" s="162"/>
      <c r="G93" s="162">
        <v>558</v>
      </c>
      <c r="H93" s="157"/>
      <c r="I93" s="232">
        <v>293.01539999999994</v>
      </c>
      <c r="J93" s="157">
        <v>0</v>
      </c>
      <c r="K93" s="232">
        <v>244.17949999999996</v>
      </c>
      <c r="L93" s="127">
        <f t="shared" si="2"/>
        <v>0</v>
      </c>
    </row>
    <row r="94" spans="4:12" ht="11.25" outlineLevel="6">
      <c r="D94" s="139">
        <v>2000456498978</v>
      </c>
      <c r="E94" s="132" t="s">
        <v>25</v>
      </c>
      <c r="F94" s="162"/>
      <c r="G94" s="162">
        <v>970</v>
      </c>
      <c r="H94" s="157"/>
      <c r="I94" s="232">
        <v>509.5919999999999</v>
      </c>
      <c r="J94" s="157"/>
      <c r="K94" s="232">
        <v>424.65999999999997</v>
      </c>
      <c r="L94" s="127">
        <f t="shared" si="2"/>
        <v>0</v>
      </c>
    </row>
    <row r="95" spans="2:12" ht="11.25" outlineLevel="5">
      <c r="B95" s="115" t="str">
        <f>E95</f>
        <v> Кофе в зернах EvaDia Коста-Рика Таразу 100% arabica sfr</v>
      </c>
      <c r="C95" s="115" t="str">
        <f>D95</f>
        <v>К151 </v>
      </c>
      <c r="D95" s="244" t="s">
        <v>45</v>
      </c>
      <c r="E95" s="245" t="s">
        <v>83</v>
      </c>
      <c r="F95" s="230">
        <f>VLOOKUP(D95,'[1]Лист2'!$B$2:$C$44,2,0)</f>
        <v>2750</v>
      </c>
      <c r="G95" s="230"/>
      <c r="H95" s="231"/>
      <c r="I95" s="232"/>
      <c r="J95" s="231"/>
      <c r="K95" s="232"/>
      <c r="L95" s="233">
        <f t="shared" si="2"/>
        <v>0</v>
      </c>
    </row>
    <row r="96" spans="2:12" ht="11.25" outlineLevel="6">
      <c r="B96" s="115" t="str">
        <f>E95</f>
        <v> Кофе в зернах EvaDia Коста-Рика Таразу 100% arabica sfr</v>
      </c>
      <c r="C96" s="115" t="str">
        <f>D95</f>
        <v>К151 </v>
      </c>
      <c r="D96" s="246">
        <v>2000456542992</v>
      </c>
      <c r="E96" s="247" t="s">
        <v>24</v>
      </c>
      <c r="F96" s="230"/>
      <c r="G96" s="230">
        <v>431</v>
      </c>
      <c r="H96" s="231"/>
      <c r="I96" s="232">
        <v>315.33</v>
      </c>
      <c r="J96" s="231">
        <v>0</v>
      </c>
      <c r="K96" s="232">
        <v>262.775</v>
      </c>
      <c r="L96" s="233">
        <f t="shared" si="2"/>
        <v>0</v>
      </c>
    </row>
    <row r="97" spans="2:12" ht="11.25" outlineLevel="6">
      <c r="B97" s="115" t="str">
        <f>E95</f>
        <v> Кофе в зернах EvaDia Коста-Рика Таразу 100% arabica sfr</v>
      </c>
      <c r="C97" s="115" t="str">
        <f>D95</f>
        <v>К151 </v>
      </c>
      <c r="D97" s="246">
        <v>2000456498992</v>
      </c>
      <c r="E97" s="247" t="s">
        <v>25</v>
      </c>
      <c r="F97" s="230"/>
      <c r="G97" s="230">
        <v>750</v>
      </c>
      <c r="H97" s="231"/>
      <c r="I97" s="232">
        <v>548.4</v>
      </c>
      <c r="J97" s="231"/>
      <c r="K97" s="232">
        <v>457</v>
      </c>
      <c r="L97" s="233">
        <f t="shared" si="2"/>
        <v>0</v>
      </c>
    </row>
    <row r="98" spans="4:13" ht="11.25" outlineLevel="6">
      <c r="D98" s="282" t="s">
        <v>420</v>
      </c>
      <c r="E98" s="171" t="s">
        <v>419</v>
      </c>
      <c r="F98" s="230">
        <v>3360</v>
      </c>
      <c r="G98" s="230"/>
      <c r="H98" s="231"/>
      <c r="I98" s="232"/>
      <c r="J98" s="231"/>
      <c r="K98" s="232"/>
      <c r="L98" s="233"/>
      <c r="M98" s="289" t="s">
        <v>395</v>
      </c>
    </row>
    <row r="99" spans="4:12" ht="11.25" outlineLevel="6">
      <c r="D99" s="281">
        <v>2000456546280</v>
      </c>
      <c r="E99" s="280" t="s">
        <v>406</v>
      </c>
      <c r="F99" s="230"/>
      <c r="G99" s="230">
        <v>699</v>
      </c>
      <c r="H99" s="231"/>
      <c r="I99" s="232">
        <v>360</v>
      </c>
      <c r="J99" s="231"/>
      <c r="K99" s="232">
        <v>286</v>
      </c>
      <c r="L99" s="233"/>
    </row>
    <row r="100" spans="4:12" ht="11.25" outlineLevel="6">
      <c r="D100" s="281">
        <v>2000456546297</v>
      </c>
      <c r="E100" s="280" t="s">
        <v>407</v>
      </c>
      <c r="F100" s="230"/>
      <c r="G100" s="230">
        <v>1299</v>
      </c>
      <c r="H100" s="231"/>
      <c r="I100" s="232">
        <v>660</v>
      </c>
      <c r="J100" s="231"/>
      <c r="K100" s="232">
        <v>511</v>
      </c>
      <c r="L100" s="233"/>
    </row>
    <row r="101" spans="2:12" ht="11.25" outlineLevel="6">
      <c r="B101" s="115" t="str">
        <f>E101</f>
        <v> Кофе в зернах EvaDia Марагоджип Никарагуа 100% arabica sfr</v>
      </c>
      <c r="C101" s="115" t="str">
        <f>D101</f>
        <v>К154 </v>
      </c>
      <c r="D101" s="141" t="s">
        <v>46</v>
      </c>
      <c r="E101" s="134" t="s">
        <v>84</v>
      </c>
      <c r="F101" s="163">
        <f>VLOOKUP(D101,'[1]Лист2'!$B$2:$C$44,2,0)</f>
        <v>3930</v>
      </c>
      <c r="G101" s="163"/>
      <c r="H101" s="164"/>
      <c r="I101" s="220"/>
      <c r="J101" s="164"/>
      <c r="K101" s="220"/>
      <c r="L101" s="128">
        <f t="shared" si="2"/>
        <v>0</v>
      </c>
    </row>
    <row r="102" spans="2:12" ht="11.25" outlineLevel="6">
      <c r="B102" s="115" t="str">
        <f>E101</f>
        <v> Кофе в зернах EvaDia Марагоджип Никарагуа 100% arabica sfr</v>
      </c>
      <c r="C102" s="115" t="str">
        <f>D101</f>
        <v>К154 </v>
      </c>
      <c r="D102" s="139">
        <v>2000456542985</v>
      </c>
      <c r="E102" s="132" t="s">
        <v>24</v>
      </c>
      <c r="F102" s="162"/>
      <c r="G102" s="162">
        <v>676</v>
      </c>
      <c r="H102" s="157"/>
      <c r="I102" s="232">
        <v>419.65799999999996</v>
      </c>
      <c r="J102" s="157">
        <v>0</v>
      </c>
      <c r="K102" s="232">
        <v>349.715</v>
      </c>
      <c r="L102" s="127">
        <f t="shared" si="2"/>
        <v>0</v>
      </c>
    </row>
    <row r="103" spans="2:12" ht="11.25" outlineLevel="6">
      <c r="B103" s="115" t="str">
        <f>E101</f>
        <v> Кофе в зернах EvaDia Марагоджип Никарагуа 100% arabica sfr</v>
      </c>
      <c r="C103" s="115" t="str">
        <f>D101</f>
        <v>К154 </v>
      </c>
      <c r="D103" s="139">
        <v>2000456499036</v>
      </c>
      <c r="E103" s="132" t="s">
        <v>25</v>
      </c>
      <c r="F103" s="162"/>
      <c r="G103" s="162">
        <v>1175</v>
      </c>
      <c r="H103" s="157"/>
      <c r="I103" s="232">
        <v>729.84</v>
      </c>
      <c r="J103" s="157"/>
      <c r="K103" s="232">
        <v>608.2</v>
      </c>
      <c r="L103" s="127">
        <f t="shared" si="2"/>
        <v>0</v>
      </c>
    </row>
    <row r="104" spans="2:12" ht="11.25" outlineLevel="5">
      <c r="B104" s="115" t="str">
        <f>E104</f>
        <v> Кофе в зернах EvaDia Мексика SHG 100% arabica sfr</v>
      </c>
      <c r="C104" s="115" t="str">
        <f>D104</f>
        <v>К171 </v>
      </c>
      <c r="D104" s="238" t="s">
        <v>47</v>
      </c>
      <c r="E104" s="239" t="s">
        <v>85</v>
      </c>
      <c r="F104" s="240">
        <f>VLOOKUP(D104,'[1]Лист2'!$B$2:$C$44,2,0)</f>
        <v>2510</v>
      </c>
      <c r="G104" s="240"/>
      <c r="H104" s="241"/>
      <c r="I104" s="242"/>
      <c r="J104" s="241"/>
      <c r="K104" s="242"/>
      <c r="L104" s="243">
        <f t="shared" si="2"/>
        <v>0</v>
      </c>
    </row>
    <row r="105" spans="2:12" ht="11.25" outlineLevel="6">
      <c r="B105" s="115" t="str">
        <f>E104</f>
        <v> Кофе в зернах EvaDia Мексика SHG 100% arabica sfr</v>
      </c>
      <c r="C105" s="115" t="str">
        <f>D104</f>
        <v>К171 </v>
      </c>
      <c r="D105" s="139">
        <v>2000456536458</v>
      </c>
      <c r="E105" s="132" t="s">
        <v>24</v>
      </c>
      <c r="F105" s="162"/>
      <c r="G105" s="162">
        <v>402</v>
      </c>
      <c r="H105" s="157"/>
      <c r="I105" s="232">
        <v>279.10499999999996</v>
      </c>
      <c r="J105" s="157">
        <v>0</v>
      </c>
      <c r="K105" s="232">
        <v>232.58749999999998</v>
      </c>
      <c r="L105" s="127">
        <f t="shared" si="2"/>
        <v>0</v>
      </c>
    </row>
    <row r="106" spans="2:12" ht="11.25" outlineLevel="6">
      <c r="B106" s="115" t="str">
        <f>E104</f>
        <v> Кофе в зернах EvaDia Мексика SHG 100% arabica sfr</v>
      </c>
      <c r="C106" s="115" t="str">
        <f>D104</f>
        <v>К171 </v>
      </c>
      <c r="D106" s="139">
        <v>2000456536465</v>
      </c>
      <c r="E106" s="132" t="s">
        <v>25</v>
      </c>
      <c r="F106" s="162"/>
      <c r="G106" s="162">
        <v>699</v>
      </c>
      <c r="H106" s="157"/>
      <c r="I106" s="232">
        <v>485.4</v>
      </c>
      <c r="J106" s="157"/>
      <c r="K106" s="232">
        <v>404.5</v>
      </c>
      <c r="L106" s="127">
        <f t="shared" si="2"/>
        <v>0</v>
      </c>
    </row>
    <row r="107" spans="2:12" ht="11.25" outlineLevel="5">
      <c r="B107" s="115" t="str">
        <f>E107</f>
        <v> Кофе в зернах EvaDia Никарагуа SHG 100% arabica sfr</v>
      </c>
      <c r="C107" s="115" t="str">
        <f>D107</f>
        <v>К149</v>
      </c>
      <c r="D107" s="141" t="s">
        <v>48</v>
      </c>
      <c r="E107" s="134" t="s">
        <v>86</v>
      </c>
      <c r="F107" s="163">
        <f>VLOOKUP(D107,'[1]Лист2'!$B$2:$C$44,2,0)</f>
        <v>2530</v>
      </c>
      <c r="G107" s="163"/>
      <c r="H107" s="164"/>
      <c r="I107" s="220"/>
      <c r="J107" s="164"/>
      <c r="K107" s="220"/>
      <c r="L107" s="128">
        <f t="shared" si="2"/>
        <v>0</v>
      </c>
    </row>
    <row r="108" spans="2:12" ht="11.25" outlineLevel="6">
      <c r="B108" s="115" t="str">
        <f>E107</f>
        <v> Кофе в зернах EvaDia Никарагуа SHG 100% arabica sfr</v>
      </c>
      <c r="C108" s="115" t="str">
        <f>D107</f>
        <v>К149</v>
      </c>
      <c r="D108" s="139">
        <v>2000456542336</v>
      </c>
      <c r="E108" s="132" t="s">
        <v>24</v>
      </c>
      <c r="F108" s="162"/>
      <c r="G108" s="162">
        <v>390</v>
      </c>
      <c r="H108" s="157"/>
      <c r="I108" s="232">
        <v>267.5129999999999</v>
      </c>
      <c r="J108" s="157">
        <v>0</v>
      </c>
      <c r="K108" s="232">
        <v>222.92749999999995</v>
      </c>
      <c r="L108" s="127">
        <f t="shared" si="2"/>
        <v>0</v>
      </c>
    </row>
    <row r="109" spans="2:12" ht="11.25" outlineLevel="6">
      <c r="B109" s="115" t="str">
        <f>E107</f>
        <v> Кофе в зернах EvaDia Никарагуа SHG 100% arabica sfr</v>
      </c>
      <c r="C109" s="115" t="str">
        <f>D107</f>
        <v>К149</v>
      </c>
      <c r="D109" s="139">
        <v>2000456499050</v>
      </c>
      <c r="E109" s="132" t="s">
        <v>25</v>
      </c>
      <c r="F109" s="162"/>
      <c r="G109" s="162">
        <v>679</v>
      </c>
      <c r="H109" s="157"/>
      <c r="I109" s="232">
        <v>465.2399999999999</v>
      </c>
      <c r="J109" s="157"/>
      <c r="K109" s="232">
        <v>387.69999999999993</v>
      </c>
      <c r="L109" s="127">
        <f t="shared" si="2"/>
        <v>0</v>
      </c>
    </row>
    <row r="110" spans="2:12" ht="11.25" outlineLevel="5">
      <c r="B110" s="115" t="str">
        <f>E110</f>
        <v> Кофе в зернах EvaDia Робуста Вьетнам sfr</v>
      </c>
      <c r="C110" s="115" t="str">
        <f>D110</f>
        <v>К188</v>
      </c>
      <c r="D110" s="141" t="s">
        <v>49</v>
      </c>
      <c r="E110" s="134" t="s">
        <v>87</v>
      </c>
      <c r="F110" s="163">
        <f>VLOOKUP(D110,'[1]Лист2'!$B$2:$C$44,2,0)</f>
        <v>1750</v>
      </c>
      <c r="G110" s="163"/>
      <c r="H110" s="164"/>
      <c r="I110" s="220"/>
      <c r="J110" s="164"/>
      <c r="K110" s="220"/>
      <c r="L110" s="128">
        <f t="shared" si="2"/>
        <v>0</v>
      </c>
    </row>
    <row r="111" spans="2:12" ht="11.25" outlineLevel="6">
      <c r="B111" s="115" t="str">
        <f>E110</f>
        <v> Кофе в зернах EvaDia Робуста Вьетнам sfr</v>
      </c>
      <c r="C111" s="115" t="str">
        <f>D110</f>
        <v>К188</v>
      </c>
      <c r="D111" s="139">
        <v>2000456499066</v>
      </c>
      <c r="E111" s="132" t="s">
        <v>24</v>
      </c>
      <c r="F111" s="162"/>
      <c r="G111" s="162">
        <v>313</v>
      </c>
      <c r="H111" s="157"/>
      <c r="I111" s="232">
        <v>170.42999999999998</v>
      </c>
      <c r="J111" s="157">
        <v>0</v>
      </c>
      <c r="K111" s="232">
        <v>142.02499999999998</v>
      </c>
      <c r="L111" s="127">
        <f t="shared" si="2"/>
        <v>0</v>
      </c>
    </row>
    <row r="112" spans="2:12" ht="11.25" outlineLevel="6">
      <c r="B112" s="115" t="str">
        <f>E110</f>
        <v> Кофе в зернах EvaDia Робуста Вьетнам sfr</v>
      </c>
      <c r="C112" s="115" t="str">
        <f>D110</f>
        <v>К188</v>
      </c>
      <c r="D112" s="139">
        <v>2000456499067</v>
      </c>
      <c r="E112" s="132" t="s">
        <v>25</v>
      </c>
      <c r="F112" s="162"/>
      <c r="G112" s="162">
        <v>544</v>
      </c>
      <c r="H112" s="157"/>
      <c r="I112" s="232">
        <v>296.4</v>
      </c>
      <c r="J112" s="157"/>
      <c r="K112" s="232">
        <v>247</v>
      </c>
      <c r="L112" s="127">
        <f t="shared" si="2"/>
        <v>0</v>
      </c>
    </row>
    <row r="113" spans="4:12" ht="11.25" outlineLevel="6">
      <c r="D113" s="224" t="s">
        <v>409</v>
      </c>
      <c r="E113" s="225" t="s">
        <v>410</v>
      </c>
      <c r="F113" s="162"/>
      <c r="G113" s="162"/>
      <c r="H113" s="157"/>
      <c r="I113" s="162"/>
      <c r="J113" s="157"/>
      <c r="K113" s="232"/>
      <c r="L113" s="127"/>
    </row>
    <row r="114" spans="4:12" ht="11.25" outlineLevel="6">
      <c r="D114" s="222">
        <v>2000456538537</v>
      </c>
      <c r="E114" s="223" t="s">
        <v>24</v>
      </c>
      <c r="F114" s="162"/>
      <c r="G114" s="162">
        <v>524</v>
      </c>
      <c r="H114" s="157"/>
      <c r="I114" s="162">
        <v>326.3424</v>
      </c>
      <c r="J114" s="157"/>
      <c r="K114" s="232">
        <v>271.952</v>
      </c>
      <c r="L114" s="127"/>
    </row>
    <row r="115" spans="4:12" ht="11.25" outlineLevel="6">
      <c r="D115" s="222">
        <v>2000456538544</v>
      </c>
      <c r="E115" s="223" t="s">
        <v>25</v>
      </c>
      <c r="F115" s="162"/>
      <c r="G115" s="162">
        <v>1017</v>
      </c>
      <c r="H115" s="157"/>
      <c r="I115" s="162">
        <v>567.552</v>
      </c>
      <c r="J115" s="157"/>
      <c r="K115" s="232">
        <v>472.96000000000004</v>
      </c>
      <c r="L115" s="127"/>
    </row>
    <row r="116" spans="2:12" ht="11.25" outlineLevel="5">
      <c r="B116" s="115" t="str">
        <f>E116</f>
        <v> Кофе в зернах EvaDia Эфиопия Иргачеффе 100% arabica sfr</v>
      </c>
      <c r="C116" s="115" t="str">
        <f>D116</f>
        <v>К147 </v>
      </c>
      <c r="D116" s="140" t="s">
        <v>50</v>
      </c>
      <c r="E116" s="133" t="s">
        <v>88</v>
      </c>
      <c r="F116" s="162">
        <f>VLOOKUP(D116,'[1]Лист2'!$B$2:$C$44,2,0)</f>
        <v>3330</v>
      </c>
      <c r="G116" s="162"/>
      <c r="H116" s="157"/>
      <c r="I116" s="232"/>
      <c r="J116" s="157"/>
      <c r="K116" s="232"/>
      <c r="L116" s="127">
        <f t="shared" si="2"/>
        <v>0</v>
      </c>
    </row>
    <row r="117" spans="2:12" ht="11.25" outlineLevel="6">
      <c r="B117" s="115" t="str">
        <f>E116</f>
        <v> Кофе в зернах EvaDia Эфиопия Иргачеффе 100% arabica sfr</v>
      </c>
      <c r="C117" s="115" t="str">
        <f>D116</f>
        <v>К147 </v>
      </c>
      <c r="D117" s="139">
        <v>2000456542052</v>
      </c>
      <c r="E117" s="132" t="s">
        <v>24</v>
      </c>
      <c r="F117" s="162"/>
      <c r="G117" s="162">
        <v>658</v>
      </c>
      <c r="H117" s="157"/>
      <c r="I117" s="232">
        <v>347.2079999999999</v>
      </c>
      <c r="J117" s="157">
        <v>0</v>
      </c>
      <c r="K117" s="232">
        <v>289.34</v>
      </c>
      <c r="L117" s="127">
        <f t="shared" si="2"/>
        <v>0</v>
      </c>
    </row>
    <row r="118" spans="2:12" ht="11.25" outlineLevel="6">
      <c r="B118" s="115" t="str">
        <f>E116</f>
        <v> Кофе в зернах EvaDia Эфиопия Иргачеффе 100% arabica sfr</v>
      </c>
      <c r="C118" s="115" t="str">
        <f>D116</f>
        <v>К147 </v>
      </c>
      <c r="D118" s="139">
        <v>2000456542053</v>
      </c>
      <c r="E118" s="132" t="s">
        <v>25</v>
      </c>
      <c r="F118" s="162"/>
      <c r="G118" s="162">
        <v>1144</v>
      </c>
      <c r="H118" s="157"/>
      <c r="I118" s="232">
        <v>603.8399999999999</v>
      </c>
      <c r="J118" s="157"/>
      <c r="K118" s="232">
        <v>503.2</v>
      </c>
      <c r="L118" s="127">
        <f t="shared" si="2"/>
        <v>0</v>
      </c>
    </row>
    <row r="119" spans="4:12" ht="11.25" outlineLevel="6">
      <c r="D119" s="282" t="s">
        <v>429</v>
      </c>
      <c r="E119" s="133" t="s">
        <v>428</v>
      </c>
      <c r="F119" s="162">
        <v>3250</v>
      </c>
      <c r="G119" s="162"/>
      <c r="H119" s="157"/>
      <c r="I119" s="232"/>
      <c r="J119" s="157"/>
      <c r="K119" s="232"/>
      <c r="L119" s="127"/>
    </row>
    <row r="120" spans="4:12" ht="11.25" outlineLevel="6">
      <c r="D120" s="281">
        <v>2000456546068</v>
      </c>
      <c r="E120" s="280" t="s">
        <v>406</v>
      </c>
      <c r="F120" s="162"/>
      <c r="G120" s="162">
        <v>640</v>
      </c>
      <c r="H120" s="157"/>
      <c r="I120" s="232">
        <v>448.0361445783133</v>
      </c>
      <c r="J120" s="157"/>
      <c r="K120" s="232">
        <v>351.566265060241</v>
      </c>
      <c r="L120" s="127"/>
    </row>
    <row r="121" spans="4:12" ht="11.25" outlineLevel="6">
      <c r="D121" s="281">
        <v>2000456546075</v>
      </c>
      <c r="E121" s="280" t="s">
        <v>407</v>
      </c>
      <c r="F121" s="162"/>
      <c r="G121" s="162">
        <v>1250</v>
      </c>
      <c r="H121" s="157"/>
      <c r="I121" s="232">
        <v>836.0722891566267</v>
      </c>
      <c r="J121" s="157"/>
      <c r="K121" s="232">
        <v>643.132530120482</v>
      </c>
      <c r="L121" s="127"/>
    </row>
    <row r="122" spans="2:12" ht="11.25" outlineLevel="5">
      <c r="B122" s="115" t="str">
        <f>E122</f>
        <v> Кофе в зернах EvaDia Эфиопия Харрар 100% arabica sfr</v>
      </c>
      <c r="C122" s="115" t="str">
        <f>D122</f>
        <v>К195</v>
      </c>
      <c r="D122" s="140" t="s">
        <v>51</v>
      </c>
      <c r="E122" s="133" t="s">
        <v>89</v>
      </c>
      <c r="F122" s="162">
        <f>VLOOKUP(D122,'[1]Лист2'!$B$2:$C$44,2,0)</f>
        <v>3320</v>
      </c>
      <c r="G122" s="162"/>
      <c r="H122" s="157"/>
      <c r="I122" s="232"/>
      <c r="J122" s="157"/>
      <c r="K122" s="232"/>
      <c r="L122" s="127">
        <f t="shared" si="2"/>
        <v>0</v>
      </c>
    </row>
    <row r="123" spans="2:12" ht="11.25" outlineLevel="6">
      <c r="B123" s="115" t="str">
        <f>E122</f>
        <v> Кофе в зернах EvaDia Эфиопия Харрар 100% arabica sfr</v>
      </c>
      <c r="C123" s="115" t="str">
        <f>D122</f>
        <v>К195</v>
      </c>
      <c r="D123" s="139">
        <v>2000456542374</v>
      </c>
      <c r="E123" s="132" t="s">
        <v>24</v>
      </c>
      <c r="F123" s="162"/>
      <c r="G123" s="162">
        <v>552</v>
      </c>
      <c r="H123" s="157"/>
      <c r="I123" s="232">
        <v>386.33099999999996</v>
      </c>
      <c r="J123" s="157">
        <v>0</v>
      </c>
      <c r="K123" s="232">
        <v>321.94249999999994</v>
      </c>
      <c r="L123" s="127">
        <f t="shared" si="2"/>
        <v>0</v>
      </c>
    </row>
    <row r="124" spans="2:12" ht="11.25" outlineLevel="6">
      <c r="B124" s="115" t="str">
        <f>E122</f>
        <v> Кофе в зернах EvaDia Эфиопия Харрар 100% arabica sfr</v>
      </c>
      <c r="C124" s="115" t="str">
        <f>D122</f>
        <v>К195</v>
      </c>
      <c r="D124" s="139">
        <v>2000456500466</v>
      </c>
      <c r="E124" s="132" t="s">
        <v>25</v>
      </c>
      <c r="F124" s="162"/>
      <c r="G124" s="162">
        <v>960</v>
      </c>
      <c r="H124" s="157"/>
      <c r="I124" s="232">
        <v>671.88</v>
      </c>
      <c r="J124" s="157"/>
      <c r="K124" s="232">
        <v>559.9</v>
      </c>
      <c r="L124" s="127">
        <f t="shared" si="2"/>
        <v>0</v>
      </c>
    </row>
    <row r="125" spans="2:12" ht="11.25" outlineLevel="5">
      <c r="B125" s="115" t="str">
        <f>E125</f>
        <v> Кофе в зернах EvaDia Ява Blawan Estate</v>
      </c>
      <c r="C125" s="115" t="str">
        <f>D125</f>
        <v>К191 </v>
      </c>
      <c r="D125" s="238" t="s">
        <v>52</v>
      </c>
      <c r="E125" s="239" t="s">
        <v>404</v>
      </c>
      <c r="F125" s="240">
        <f>VLOOKUP(D125,'[1]Лист2'!$B$2:$C$44,2,0)</f>
        <v>3930</v>
      </c>
      <c r="G125" s="240"/>
      <c r="H125" s="241"/>
      <c r="I125" s="242"/>
      <c r="J125" s="241"/>
      <c r="K125" s="242"/>
      <c r="L125" s="243">
        <f t="shared" si="2"/>
        <v>0</v>
      </c>
    </row>
    <row r="126" spans="2:12" ht="11.25" outlineLevel="6">
      <c r="B126" s="115" t="str">
        <f>E125</f>
        <v> Кофе в зернах EvaDia Ява Blawan Estate</v>
      </c>
      <c r="C126" s="115" t="str">
        <f>D125</f>
        <v>К191 </v>
      </c>
      <c r="D126" s="139">
        <v>2000456542398</v>
      </c>
      <c r="E126" s="132" t="s">
        <v>24</v>
      </c>
      <c r="F126" s="162"/>
      <c r="G126" s="162">
        <v>561</v>
      </c>
      <c r="H126" s="157"/>
      <c r="I126" s="232">
        <v>397.923</v>
      </c>
      <c r="J126" s="157">
        <v>0</v>
      </c>
      <c r="K126" s="232">
        <v>331.6025</v>
      </c>
      <c r="L126" s="127">
        <f aca="true" t="shared" si="3" ref="L126:L187">H126*I126+J126*K126</f>
        <v>0</v>
      </c>
    </row>
    <row r="127" spans="2:12" ht="11.25" outlineLevel="6">
      <c r="B127" s="115" t="str">
        <f>E125</f>
        <v> Кофе в зернах EvaDia Ява Blawan Estate</v>
      </c>
      <c r="C127" s="115" t="str">
        <f>D125</f>
        <v>К191 </v>
      </c>
      <c r="D127" s="139">
        <v>2000456499111</v>
      </c>
      <c r="E127" s="132" t="s">
        <v>25</v>
      </c>
      <c r="F127" s="162"/>
      <c r="G127" s="162">
        <v>975</v>
      </c>
      <c r="H127" s="157"/>
      <c r="I127" s="232">
        <v>692.0400000000001</v>
      </c>
      <c r="J127" s="157"/>
      <c r="K127" s="232">
        <v>576.7</v>
      </c>
      <c r="L127" s="127">
        <f t="shared" si="3"/>
        <v>0</v>
      </c>
    </row>
    <row r="128" spans="4:12" ht="11.25" outlineLevel="6">
      <c r="D128" s="226" t="s">
        <v>391</v>
      </c>
      <c r="E128" s="227" t="s">
        <v>392</v>
      </c>
      <c r="F128" s="162">
        <f>VLOOKUP(D128,'[1]Лист2'!$B$2:$C$44,2,0)</f>
        <v>6560</v>
      </c>
      <c r="G128" s="162"/>
      <c r="H128" s="157"/>
      <c r="I128" s="232"/>
      <c r="J128" s="157"/>
      <c r="K128" s="232"/>
      <c r="L128" s="127">
        <f>H128*I128+J128*K128</f>
        <v>0</v>
      </c>
    </row>
    <row r="129" spans="4:12" ht="11.25" outlineLevel="6">
      <c r="D129" s="228">
        <v>2000456542282</v>
      </c>
      <c r="E129" s="229" t="s">
        <v>24</v>
      </c>
      <c r="F129" s="162"/>
      <c r="G129" s="162">
        <v>1350</v>
      </c>
      <c r="H129" s="157"/>
      <c r="I129" s="232">
        <v>1141.6049999999998</v>
      </c>
      <c r="J129" s="157">
        <v>0</v>
      </c>
      <c r="K129" s="232">
        <v>951.3374999999997</v>
      </c>
      <c r="L129" s="127">
        <f>H129*I129+J129*K129</f>
        <v>0</v>
      </c>
    </row>
    <row r="130" spans="4:12" ht="11.25" outlineLevel="6">
      <c r="D130" s="228">
        <v>2000456499128</v>
      </c>
      <c r="E130" s="229" t="s">
        <v>25</v>
      </c>
      <c r="F130" s="162"/>
      <c r="G130" s="162">
        <v>2700</v>
      </c>
      <c r="H130" s="157"/>
      <c r="I130" s="232">
        <v>1985.3999999999996</v>
      </c>
      <c r="J130" s="157"/>
      <c r="K130" s="232">
        <v>1654.4999999999998</v>
      </c>
      <c r="L130" s="127">
        <f>H130*I130+J130*K130</f>
        <v>0</v>
      </c>
    </row>
    <row r="131" spans="2:12" ht="11.25" outlineLevel="5">
      <c r="B131" s="115" t="str">
        <f>E131</f>
        <v>Кофе EvaDia Ямайка Блю Маунтин 100% arabica sfr</v>
      </c>
      <c r="C131" s="115" t="str">
        <f>D131</f>
        <v>К135 </v>
      </c>
      <c r="D131" s="226" t="s">
        <v>53</v>
      </c>
      <c r="E131" s="227" t="s">
        <v>90</v>
      </c>
      <c r="F131" s="162">
        <f>VLOOKUP(D131,'[1]Лист2'!$B$2:$C$44,2,0)</f>
        <v>18800</v>
      </c>
      <c r="G131" s="162"/>
      <c r="H131" s="157"/>
      <c r="I131" s="232"/>
      <c r="J131" s="157"/>
      <c r="K131" s="232"/>
      <c r="L131" s="127">
        <f t="shared" si="3"/>
        <v>0</v>
      </c>
    </row>
    <row r="132" spans="2:12" ht="11.25" outlineLevel="6">
      <c r="B132" s="115" t="str">
        <f>E131</f>
        <v>Кофе EvaDia Ямайка Блю Маунтин 100% arabica sfr</v>
      </c>
      <c r="C132" s="115" t="str">
        <f>D131</f>
        <v>К135 </v>
      </c>
      <c r="D132" s="228">
        <v>2000456542404</v>
      </c>
      <c r="E132" s="229" t="s">
        <v>24</v>
      </c>
      <c r="F132" s="162"/>
      <c r="G132" s="162">
        <v>4715</v>
      </c>
      <c r="H132" s="157"/>
      <c r="I132" s="232">
        <v>3047.0399999999995</v>
      </c>
      <c r="J132" s="157">
        <v>0</v>
      </c>
      <c r="K132" s="232">
        <v>2539.2</v>
      </c>
      <c r="L132" s="127">
        <f t="shared" si="3"/>
        <v>0</v>
      </c>
    </row>
    <row r="133" spans="2:12" ht="11.25" outlineLevel="6">
      <c r="B133" s="115" t="str">
        <f>E131</f>
        <v>Кофе EvaDia Ямайка Блю Маунтин 100% arabica sfr</v>
      </c>
      <c r="C133" s="115" t="str">
        <f>D131</f>
        <v>К135 </v>
      </c>
      <c r="D133" s="228">
        <v>2000456499135</v>
      </c>
      <c r="E133" s="229" t="s">
        <v>25</v>
      </c>
      <c r="F133" s="162"/>
      <c r="G133" s="162">
        <v>9400</v>
      </c>
      <c r="H133" s="157"/>
      <c r="I133" s="232">
        <v>5299.2</v>
      </c>
      <c r="J133" s="157"/>
      <c r="K133" s="232">
        <v>4416</v>
      </c>
      <c r="L133" s="127">
        <f t="shared" si="3"/>
        <v>0</v>
      </c>
    </row>
    <row r="134" spans="1:12" ht="11.25" outlineLevel="6">
      <c r="A134" s="248"/>
      <c r="D134" s="224" t="s">
        <v>393</v>
      </c>
      <c r="E134" s="225" t="s">
        <v>394</v>
      </c>
      <c r="F134" s="162">
        <v>2810</v>
      </c>
      <c r="G134" s="162"/>
      <c r="H134" s="157"/>
      <c r="I134" s="232"/>
      <c r="J134" s="157"/>
      <c r="K134" s="232"/>
      <c r="L134" s="127"/>
    </row>
    <row r="135" spans="4:12" ht="11.25" outlineLevel="6">
      <c r="D135" s="222">
        <v>2000456499158</v>
      </c>
      <c r="E135" s="223" t="s">
        <v>24</v>
      </c>
      <c r="F135" s="162"/>
      <c r="G135" s="162">
        <v>590</v>
      </c>
      <c r="H135" s="157"/>
      <c r="I135" s="232">
        <v>315.33</v>
      </c>
      <c r="J135" s="157"/>
      <c r="K135" s="232">
        <v>262.775</v>
      </c>
      <c r="L135" s="127"/>
    </row>
    <row r="136" spans="4:12" ht="11.25" outlineLevel="6">
      <c r="D136" s="222">
        <v>2000456499159</v>
      </c>
      <c r="E136" s="223" t="s">
        <v>25</v>
      </c>
      <c r="F136" s="162"/>
      <c r="G136" s="162">
        <v>1150</v>
      </c>
      <c r="H136" s="157"/>
      <c r="I136" s="232">
        <v>548.4</v>
      </c>
      <c r="J136" s="157"/>
      <c r="K136" s="232">
        <v>457</v>
      </c>
      <c r="L136" s="127"/>
    </row>
    <row r="137" spans="4:13" ht="11.25" outlineLevel="6">
      <c r="D137" s="282" t="s">
        <v>422</v>
      </c>
      <c r="E137" s="171" t="s">
        <v>421</v>
      </c>
      <c r="F137" s="162">
        <v>2220</v>
      </c>
      <c r="G137" s="162"/>
      <c r="H137" s="157"/>
      <c r="I137" s="232"/>
      <c r="J137" s="157"/>
      <c r="K137" s="232"/>
      <c r="L137" s="127"/>
      <c r="M137" s="289" t="s">
        <v>395</v>
      </c>
    </row>
    <row r="138" spans="4:12" ht="11.25" outlineLevel="6">
      <c r="D138" s="281">
        <v>2000456544996</v>
      </c>
      <c r="E138" s="280" t="s">
        <v>406</v>
      </c>
      <c r="F138" s="162"/>
      <c r="G138" s="162">
        <v>390</v>
      </c>
      <c r="H138" s="157"/>
      <c r="I138" s="232">
        <v>233</v>
      </c>
      <c r="J138" s="157"/>
      <c r="K138" s="232">
        <v>186</v>
      </c>
      <c r="L138" s="127"/>
    </row>
    <row r="139" spans="4:12" ht="11.25" outlineLevel="6">
      <c r="D139" s="281">
        <v>2000456545009</v>
      </c>
      <c r="E139" s="280" t="s">
        <v>407</v>
      </c>
      <c r="F139" s="162"/>
      <c r="G139" s="162">
        <v>750</v>
      </c>
      <c r="H139" s="157"/>
      <c r="I139" s="232">
        <v>406</v>
      </c>
      <c r="J139" s="157"/>
      <c r="K139" s="232">
        <v>313</v>
      </c>
      <c r="L139" s="127"/>
    </row>
    <row r="140" spans="4:12" ht="11.25" outlineLevel="6">
      <c r="D140" s="291"/>
      <c r="E140" s="292"/>
      <c r="F140" s="162"/>
      <c r="G140" s="162"/>
      <c r="H140" s="157"/>
      <c r="I140" s="232"/>
      <c r="J140" s="157"/>
      <c r="K140" s="232"/>
      <c r="L140" s="127"/>
    </row>
    <row r="141" spans="4:12" ht="15" outlineLevel="4">
      <c r="D141" s="142"/>
      <c r="E141" s="277" t="s">
        <v>6</v>
      </c>
      <c r="F141" s="159"/>
      <c r="G141" s="159"/>
      <c r="H141" s="160"/>
      <c r="I141" s="221"/>
      <c r="J141" s="160"/>
      <c r="K141" s="221"/>
      <c r="L141" s="126"/>
    </row>
    <row r="142" spans="2:12" ht="11.25" outlineLevel="5">
      <c r="B142" s="115" t="str">
        <f>E142</f>
        <v>Кофе ароматизированный EvaDia "Амаретто" 100% arabica</v>
      </c>
      <c r="C142" s="115" t="str">
        <f>D142</f>
        <v>К141 </v>
      </c>
      <c r="D142" s="238" t="s">
        <v>7</v>
      </c>
      <c r="E142" s="239" t="s">
        <v>91</v>
      </c>
      <c r="F142" s="240">
        <v>2260</v>
      </c>
      <c r="G142" s="240"/>
      <c r="H142" s="241"/>
      <c r="I142" s="242"/>
      <c r="J142" s="241"/>
      <c r="K142" s="242"/>
      <c r="L142" s="243">
        <f t="shared" si="3"/>
        <v>0</v>
      </c>
    </row>
    <row r="143" spans="2:12" ht="11.25" outlineLevel="6">
      <c r="B143" s="115" t="str">
        <f>E142</f>
        <v>Кофе ароматизированный EvaDia "Амаретто" 100% arabica</v>
      </c>
      <c r="C143" s="115" t="str">
        <f>D142</f>
        <v>К141 </v>
      </c>
      <c r="D143" s="139">
        <v>2000456544132</v>
      </c>
      <c r="E143" s="132" t="s">
        <v>24</v>
      </c>
      <c r="F143" s="162"/>
      <c r="G143" s="230">
        <v>344</v>
      </c>
      <c r="H143" s="231"/>
      <c r="I143" s="232">
        <v>238.53299999999996</v>
      </c>
      <c r="J143" s="231">
        <v>0</v>
      </c>
      <c r="K143" s="232">
        <v>198.77749999999997</v>
      </c>
      <c r="L143" s="233">
        <f t="shared" si="3"/>
        <v>0</v>
      </c>
    </row>
    <row r="144" spans="2:12" ht="11.25" outlineLevel="6">
      <c r="B144" s="115" t="str">
        <f>E142</f>
        <v>Кофе ароматизированный EvaDia "Амаретто" 100% arabica</v>
      </c>
      <c r="C144" s="115" t="str">
        <f>D142</f>
        <v>К141 </v>
      </c>
      <c r="D144" s="139">
        <v>2000456498763</v>
      </c>
      <c r="E144" s="132" t="s">
        <v>25</v>
      </c>
      <c r="F144" s="162"/>
      <c r="G144" s="230">
        <v>598</v>
      </c>
      <c r="H144" s="231"/>
      <c r="I144" s="232">
        <v>414.84</v>
      </c>
      <c r="J144" s="231"/>
      <c r="K144" s="232">
        <v>345.7</v>
      </c>
      <c r="L144" s="233">
        <f t="shared" si="3"/>
        <v>0</v>
      </c>
    </row>
    <row r="145" spans="2:12" ht="11.25" outlineLevel="5">
      <c r="B145" s="115" t="str">
        <f>E145</f>
        <v>Кофе ароматизированный EvaDia "Баварский шоколад" 100% arabica</v>
      </c>
      <c r="C145" s="115" t="str">
        <f>D145</f>
        <v>К139 </v>
      </c>
      <c r="D145" s="238" t="s">
        <v>8</v>
      </c>
      <c r="E145" s="239" t="s">
        <v>92</v>
      </c>
      <c r="F145" s="240">
        <v>2260</v>
      </c>
      <c r="G145" s="240"/>
      <c r="H145" s="241"/>
      <c r="I145" s="242"/>
      <c r="J145" s="241"/>
      <c r="K145" s="242"/>
      <c r="L145" s="243">
        <f t="shared" si="3"/>
        <v>0</v>
      </c>
    </row>
    <row r="146" spans="2:12" ht="11.25" outlineLevel="6">
      <c r="B146" s="115" t="str">
        <f>E145</f>
        <v>Кофе ароматизированный EvaDia "Баварский шоколад" 100% arabica</v>
      </c>
      <c r="C146" s="115" t="str">
        <f>D145</f>
        <v>К139 </v>
      </c>
      <c r="D146" s="139">
        <v>2000456544149</v>
      </c>
      <c r="E146" s="132" t="s">
        <v>24</v>
      </c>
      <c r="F146" s="162"/>
      <c r="G146" s="230">
        <v>344</v>
      </c>
      <c r="H146" s="231"/>
      <c r="I146" s="232">
        <v>238.53299999999996</v>
      </c>
      <c r="J146" s="231">
        <v>0</v>
      </c>
      <c r="K146" s="232">
        <v>198.77749999999997</v>
      </c>
      <c r="L146" s="233">
        <f t="shared" si="3"/>
        <v>0</v>
      </c>
    </row>
    <row r="147" spans="2:12" ht="11.25" outlineLevel="6">
      <c r="B147" s="115" t="str">
        <f>E145</f>
        <v>Кофе ароматизированный EvaDia "Баварский шоколад" 100% arabica</v>
      </c>
      <c r="C147" s="115" t="str">
        <f>D145</f>
        <v>К139 </v>
      </c>
      <c r="D147" s="139">
        <v>2000456498770</v>
      </c>
      <c r="E147" s="132" t="s">
        <v>25</v>
      </c>
      <c r="F147" s="162"/>
      <c r="G147" s="230">
        <v>598</v>
      </c>
      <c r="H147" s="231"/>
      <c r="I147" s="232">
        <v>414.84</v>
      </c>
      <c r="J147" s="231"/>
      <c r="K147" s="232">
        <v>345.7</v>
      </c>
      <c r="L147" s="233">
        <f t="shared" si="3"/>
        <v>0</v>
      </c>
    </row>
    <row r="148" spans="2:12" ht="11.25" outlineLevel="5">
      <c r="B148" s="115" t="str">
        <f>E148</f>
        <v>Кофе ароматизированный EvaDia "Бисквит Мэри" 100% arabica</v>
      </c>
      <c r="C148" s="115" t="str">
        <f>D148</f>
        <v>К137 </v>
      </c>
      <c r="D148" s="140" t="s">
        <v>9</v>
      </c>
      <c r="E148" s="133" t="s">
        <v>93</v>
      </c>
      <c r="F148" s="162">
        <v>2260</v>
      </c>
      <c r="G148" s="230"/>
      <c r="H148" s="231"/>
      <c r="I148" s="232"/>
      <c r="J148" s="231"/>
      <c r="K148" s="232"/>
      <c r="L148" s="233">
        <f t="shared" si="3"/>
        <v>0</v>
      </c>
    </row>
    <row r="149" spans="2:12" ht="11.25" outlineLevel="6">
      <c r="B149" s="115" t="str">
        <f>E148</f>
        <v>Кофе ароматизированный EvaDia "Бисквит Мэри" 100% arabica</v>
      </c>
      <c r="C149" s="115" t="str">
        <f>D148</f>
        <v>К137 </v>
      </c>
      <c r="D149" s="139">
        <v>2000456544156</v>
      </c>
      <c r="E149" s="132" t="s">
        <v>24</v>
      </c>
      <c r="F149" s="162"/>
      <c r="G149" s="230">
        <v>344</v>
      </c>
      <c r="H149" s="231"/>
      <c r="I149" s="232">
        <v>238.53299999999996</v>
      </c>
      <c r="J149" s="231">
        <v>0</v>
      </c>
      <c r="K149" s="232">
        <v>198.77749999999997</v>
      </c>
      <c r="L149" s="233">
        <f t="shared" si="3"/>
        <v>0</v>
      </c>
    </row>
    <row r="150" spans="2:12" ht="11.25" outlineLevel="6">
      <c r="B150" s="115" t="str">
        <f>E148</f>
        <v>Кофе ароматизированный EvaDia "Бисквит Мэри" 100% arabica</v>
      </c>
      <c r="C150" s="115" t="str">
        <f>D148</f>
        <v>К137 </v>
      </c>
      <c r="D150" s="139">
        <v>2000456498787</v>
      </c>
      <c r="E150" s="132" t="s">
        <v>25</v>
      </c>
      <c r="F150" s="162"/>
      <c r="G150" s="230">
        <v>598</v>
      </c>
      <c r="H150" s="231"/>
      <c r="I150" s="232">
        <v>414.84</v>
      </c>
      <c r="J150" s="231"/>
      <c r="K150" s="232">
        <v>345.7</v>
      </c>
      <c r="L150" s="233">
        <f t="shared" si="3"/>
        <v>0</v>
      </c>
    </row>
    <row r="151" spans="2:12" ht="11.25" outlineLevel="5">
      <c r="B151" s="115" t="str">
        <f>E151</f>
        <v>Кофе ароматизированный EvaDia "Ирландский крем" 100% arabica</v>
      </c>
      <c r="C151" s="115" t="str">
        <f>D151</f>
        <v>К143 </v>
      </c>
      <c r="D151" s="141" t="s">
        <v>10</v>
      </c>
      <c r="E151" s="134" t="s">
        <v>94</v>
      </c>
      <c r="F151" s="163">
        <v>2260</v>
      </c>
      <c r="G151" s="163"/>
      <c r="H151" s="164"/>
      <c r="I151" s="220"/>
      <c r="J151" s="164"/>
      <c r="K151" s="220"/>
      <c r="L151" s="128">
        <f t="shared" si="3"/>
        <v>0</v>
      </c>
    </row>
    <row r="152" spans="2:12" ht="11.25" outlineLevel="6">
      <c r="B152" s="115" t="str">
        <f>E151</f>
        <v>Кофе ароматизированный EvaDia "Ирландский крем" 100% arabica</v>
      </c>
      <c r="C152" s="115" t="str">
        <f>D151</f>
        <v>К143 </v>
      </c>
      <c r="D152" s="139">
        <v>2000456544163</v>
      </c>
      <c r="E152" s="132" t="s">
        <v>24</v>
      </c>
      <c r="F152" s="162"/>
      <c r="G152" s="230">
        <v>344</v>
      </c>
      <c r="H152" s="231"/>
      <c r="I152" s="232">
        <v>238.53299999999996</v>
      </c>
      <c r="J152" s="231">
        <v>0</v>
      </c>
      <c r="K152" s="232">
        <v>198.77749999999997</v>
      </c>
      <c r="L152" s="233">
        <f t="shared" si="3"/>
        <v>0</v>
      </c>
    </row>
    <row r="153" spans="2:12" ht="11.25" outlineLevel="6">
      <c r="B153" s="115" t="str">
        <f>E151</f>
        <v>Кофе ароматизированный EvaDia "Ирландский крем" 100% arabica</v>
      </c>
      <c r="C153" s="115" t="str">
        <f>D151</f>
        <v>К143 </v>
      </c>
      <c r="D153" s="139">
        <v>2000456498794</v>
      </c>
      <c r="E153" s="132" t="s">
        <v>25</v>
      </c>
      <c r="F153" s="162"/>
      <c r="G153" s="230">
        <v>598</v>
      </c>
      <c r="H153" s="231"/>
      <c r="I153" s="232">
        <v>414.84</v>
      </c>
      <c r="J153" s="231"/>
      <c r="K153" s="232">
        <v>345.7</v>
      </c>
      <c r="L153" s="233">
        <f t="shared" si="3"/>
        <v>0</v>
      </c>
    </row>
    <row r="154" spans="4:13" ht="11.25" outlineLevel="6">
      <c r="D154" s="282" t="s">
        <v>427</v>
      </c>
      <c r="E154" s="171" t="s">
        <v>424</v>
      </c>
      <c r="F154" s="162">
        <v>2260</v>
      </c>
      <c r="G154" s="230"/>
      <c r="H154" s="231"/>
      <c r="I154" s="232"/>
      <c r="J154" s="231"/>
      <c r="K154" s="232"/>
      <c r="L154" s="233"/>
      <c r="M154" s="289" t="s">
        <v>395</v>
      </c>
    </row>
    <row r="155" spans="4:12" ht="11.25" outlineLevel="6">
      <c r="D155" s="139"/>
      <c r="E155" s="132" t="s">
        <v>24</v>
      </c>
      <c r="F155" s="162"/>
      <c r="G155" s="230">
        <v>344</v>
      </c>
      <c r="H155" s="231"/>
      <c r="I155" s="232">
        <v>238.53299999999996</v>
      </c>
      <c r="J155" s="231">
        <v>0</v>
      </c>
      <c r="K155" s="232">
        <v>198.77749999999997</v>
      </c>
      <c r="L155" s="233"/>
    </row>
    <row r="156" spans="4:12" ht="11.25" outlineLevel="6">
      <c r="D156" s="281">
        <v>2000456546310</v>
      </c>
      <c r="E156" s="132" t="s">
        <v>25</v>
      </c>
      <c r="F156" s="162"/>
      <c r="G156" s="230">
        <v>598</v>
      </c>
      <c r="H156" s="231"/>
      <c r="I156" s="232">
        <v>414.84</v>
      </c>
      <c r="J156" s="231"/>
      <c r="K156" s="232">
        <v>345.7</v>
      </c>
      <c r="L156" s="233"/>
    </row>
    <row r="157" spans="2:12" ht="11.25" outlineLevel="5">
      <c r="B157" s="115" t="str">
        <f>E157</f>
        <v>Кофе ароматизированный EvaDia "Коньяк" 100% arabica</v>
      </c>
      <c r="C157" s="115" t="str">
        <f>D157</f>
        <v>К183</v>
      </c>
      <c r="D157" s="140" t="s">
        <v>11</v>
      </c>
      <c r="E157" s="133" t="s">
        <v>95</v>
      </c>
      <c r="F157" s="162">
        <v>2260</v>
      </c>
      <c r="G157" s="230"/>
      <c r="H157" s="231"/>
      <c r="I157" s="232"/>
      <c r="J157" s="231"/>
      <c r="K157" s="232"/>
      <c r="L157" s="233">
        <f t="shared" si="3"/>
        <v>0</v>
      </c>
    </row>
    <row r="158" spans="2:12" ht="11.25" outlineLevel="6">
      <c r="B158" s="115" t="str">
        <f>E157</f>
        <v>Кофе ароматизированный EvaDia "Коньяк" 100% arabica</v>
      </c>
      <c r="C158" s="115" t="str">
        <f>D157</f>
        <v>К183</v>
      </c>
      <c r="D158" s="139">
        <v>2000456544170</v>
      </c>
      <c r="E158" s="132" t="s">
        <v>24</v>
      </c>
      <c r="F158" s="162"/>
      <c r="G158" s="230">
        <v>344</v>
      </c>
      <c r="H158" s="231"/>
      <c r="I158" s="232">
        <v>238.53299999999996</v>
      </c>
      <c r="J158" s="231">
        <v>0</v>
      </c>
      <c r="K158" s="232">
        <v>198.77749999999997</v>
      </c>
      <c r="L158" s="233">
        <f t="shared" si="3"/>
        <v>0</v>
      </c>
    </row>
    <row r="159" spans="2:12" ht="11.25" outlineLevel="6">
      <c r="B159" s="115" t="str">
        <f>E157</f>
        <v>Кофе ароматизированный EvaDia "Коньяк" 100% arabica</v>
      </c>
      <c r="C159" s="115" t="str">
        <f>D157</f>
        <v>К183</v>
      </c>
      <c r="D159" s="139">
        <v>2000456526756</v>
      </c>
      <c r="E159" s="132" t="s">
        <v>25</v>
      </c>
      <c r="F159" s="162"/>
      <c r="G159" s="230">
        <v>598</v>
      </c>
      <c r="H159" s="231"/>
      <c r="I159" s="232">
        <v>414.84</v>
      </c>
      <c r="J159" s="231"/>
      <c r="K159" s="232">
        <v>345.7</v>
      </c>
      <c r="L159" s="233">
        <f t="shared" si="3"/>
        <v>0</v>
      </c>
    </row>
    <row r="160" spans="2:12" ht="11.25" outlineLevel="5">
      <c r="B160" s="115" t="str">
        <f>E160</f>
        <v>Кофе ароматизированный EvaDia "Красный апельсин" 100% arabic</v>
      </c>
      <c r="C160" s="115" t="str">
        <f>D160</f>
        <v>К133 </v>
      </c>
      <c r="D160" s="141" t="s">
        <v>12</v>
      </c>
      <c r="E160" s="134" t="s">
        <v>96</v>
      </c>
      <c r="F160" s="163">
        <v>2260</v>
      </c>
      <c r="G160" s="163"/>
      <c r="H160" s="164"/>
      <c r="I160" s="220"/>
      <c r="J160" s="164"/>
      <c r="K160" s="220"/>
      <c r="L160" s="128">
        <f t="shared" si="3"/>
        <v>0</v>
      </c>
    </row>
    <row r="161" spans="2:12" ht="11.25" outlineLevel="6">
      <c r="B161" s="115" t="str">
        <f>E160</f>
        <v>Кофе ароматизированный EvaDia "Красный апельсин" 100% arabic</v>
      </c>
      <c r="C161" s="115" t="str">
        <f>D160</f>
        <v>К133 </v>
      </c>
      <c r="D161" s="139">
        <v>2000456544187</v>
      </c>
      <c r="E161" s="132" t="s">
        <v>24</v>
      </c>
      <c r="F161" s="162"/>
      <c r="G161" s="230">
        <v>344</v>
      </c>
      <c r="H161" s="231"/>
      <c r="I161" s="232">
        <v>238.53299999999996</v>
      </c>
      <c r="J161" s="231">
        <v>0</v>
      </c>
      <c r="K161" s="232">
        <v>198.77749999999997</v>
      </c>
      <c r="L161" s="233">
        <f t="shared" si="3"/>
        <v>0</v>
      </c>
    </row>
    <row r="162" spans="2:12" ht="11.25" outlineLevel="6">
      <c r="B162" s="115" t="str">
        <f>E160</f>
        <v>Кофе ароматизированный EvaDia "Красный апельсин" 100% arabic</v>
      </c>
      <c r="C162" s="115" t="str">
        <f>D160</f>
        <v>К133 </v>
      </c>
      <c r="D162" s="139">
        <v>2000456498817</v>
      </c>
      <c r="E162" s="132" t="s">
        <v>25</v>
      </c>
      <c r="F162" s="162"/>
      <c r="G162" s="230">
        <v>598</v>
      </c>
      <c r="H162" s="231"/>
      <c r="I162" s="232">
        <v>414.84</v>
      </c>
      <c r="J162" s="231"/>
      <c r="K162" s="232">
        <v>345.7</v>
      </c>
      <c r="L162" s="233">
        <f t="shared" si="3"/>
        <v>0</v>
      </c>
    </row>
    <row r="163" spans="2:12" ht="11.25" outlineLevel="5">
      <c r="B163" s="115" t="str">
        <f>E163</f>
        <v>Кофе ароматизированный EvaDia "Крем-брюле" 100% arabica</v>
      </c>
      <c r="C163" s="115" t="str">
        <f>D163</f>
        <v>К163 </v>
      </c>
      <c r="D163" s="140" t="s">
        <v>13</v>
      </c>
      <c r="E163" s="133" t="s">
        <v>97</v>
      </c>
      <c r="F163" s="162">
        <v>2260</v>
      </c>
      <c r="G163" s="230"/>
      <c r="H163" s="231"/>
      <c r="I163" s="232"/>
      <c r="J163" s="231"/>
      <c r="K163" s="232"/>
      <c r="L163" s="233">
        <f t="shared" si="3"/>
        <v>0</v>
      </c>
    </row>
    <row r="164" spans="2:12" ht="11.25" outlineLevel="6">
      <c r="B164" s="115" t="str">
        <f>E163</f>
        <v>Кофе ароматизированный EvaDia "Крем-брюле" 100% arabica</v>
      </c>
      <c r="C164" s="115" t="str">
        <f>D163</f>
        <v>К163 </v>
      </c>
      <c r="D164" s="139">
        <v>2000456544194</v>
      </c>
      <c r="E164" s="132" t="s">
        <v>24</v>
      </c>
      <c r="F164" s="162"/>
      <c r="G164" s="230">
        <v>344</v>
      </c>
      <c r="H164" s="231"/>
      <c r="I164" s="232">
        <v>238.53299999999996</v>
      </c>
      <c r="J164" s="231">
        <v>0</v>
      </c>
      <c r="K164" s="232">
        <v>198.77749999999997</v>
      </c>
      <c r="L164" s="233">
        <f t="shared" si="3"/>
        <v>0</v>
      </c>
    </row>
    <row r="165" spans="2:12" ht="11.25" outlineLevel="6">
      <c r="B165" s="115" t="str">
        <f>E163</f>
        <v>Кофе ароматизированный EvaDia "Крем-брюле" 100% arabica</v>
      </c>
      <c r="C165" s="115" t="str">
        <f>D163</f>
        <v>К163 </v>
      </c>
      <c r="D165" s="139">
        <v>2000456498800</v>
      </c>
      <c r="E165" s="132" t="s">
        <v>25</v>
      </c>
      <c r="F165" s="162"/>
      <c r="G165" s="230">
        <v>598</v>
      </c>
      <c r="H165" s="231"/>
      <c r="I165" s="232">
        <v>414.84</v>
      </c>
      <c r="J165" s="231"/>
      <c r="K165" s="232">
        <v>345.7</v>
      </c>
      <c r="L165" s="233">
        <f t="shared" si="3"/>
        <v>0</v>
      </c>
    </row>
    <row r="166" spans="2:12" ht="11.25" outlineLevel="5">
      <c r="B166" s="115" t="str">
        <f>E166</f>
        <v>Кофе ароматизированный EvaDia "Лесной орех" 100% arabica</v>
      </c>
      <c r="C166" s="115" t="str">
        <f>D166</f>
        <v>К140 </v>
      </c>
      <c r="D166" s="140" t="s">
        <v>14</v>
      </c>
      <c r="E166" s="133" t="s">
        <v>98</v>
      </c>
      <c r="F166" s="162">
        <v>2260</v>
      </c>
      <c r="G166" s="230"/>
      <c r="H166" s="231"/>
      <c r="I166" s="232"/>
      <c r="J166" s="231"/>
      <c r="K166" s="232"/>
      <c r="L166" s="233">
        <f t="shared" si="3"/>
        <v>0</v>
      </c>
    </row>
    <row r="167" spans="2:12" ht="11.25" outlineLevel="6">
      <c r="B167" s="115" t="str">
        <f>E166</f>
        <v>Кофе ароматизированный EvaDia "Лесной орех" 100% arabica</v>
      </c>
      <c r="C167" s="115" t="str">
        <f>D166</f>
        <v>К140 </v>
      </c>
      <c r="D167" s="139">
        <v>2000456544200</v>
      </c>
      <c r="E167" s="132" t="s">
        <v>24</v>
      </c>
      <c r="F167" s="162"/>
      <c r="G167" s="230">
        <v>344</v>
      </c>
      <c r="H167" s="231"/>
      <c r="I167" s="232">
        <v>238.53299999999996</v>
      </c>
      <c r="J167" s="231">
        <v>0</v>
      </c>
      <c r="K167" s="232">
        <v>198.77749999999997</v>
      </c>
      <c r="L167" s="233">
        <f t="shared" si="3"/>
        <v>0</v>
      </c>
    </row>
    <row r="168" spans="2:12" ht="11.25" outlineLevel="6">
      <c r="B168" s="115" t="str">
        <f>E166</f>
        <v>Кофе ароматизированный EvaDia "Лесной орех" 100% arabica</v>
      </c>
      <c r="C168" s="115" t="str">
        <f>D166</f>
        <v>К140 </v>
      </c>
      <c r="D168" s="139">
        <v>2000456498824</v>
      </c>
      <c r="E168" s="132" t="s">
        <v>25</v>
      </c>
      <c r="F168" s="162"/>
      <c r="G168" s="230">
        <v>598</v>
      </c>
      <c r="H168" s="231"/>
      <c r="I168" s="232">
        <v>414.84</v>
      </c>
      <c r="J168" s="231"/>
      <c r="K168" s="232">
        <v>345.7</v>
      </c>
      <c r="L168" s="233">
        <f t="shared" si="3"/>
        <v>0</v>
      </c>
    </row>
    <row r="169" spans="2:12" ht="11.25" outlineLevel="5">
      <c r="B169" s="115" t="str">
        <f>E169</f>
        <v>Кофе ароматизированный EvaDia "Молоко" 100% arabica</v>
      </c>
      <c r="C169" s="115" t="str">
        <f>D169</f>
        <v>К138 </v>
      </c>
      <c r="D169" s="141" t="s">
        <v>15</v>
      </c>
      <c r="E169" s="134" t="s">
        <v>99</v>
      </c>
      <c r="F169" s="163">
        <v>2260</v>
      </c>
      <c r="G169" s="163"/>
      <c r="H169" s="164"/>
      <c r="I169" s="220"/>
      <c r="J169" s="164"/>
      <c r="K169" s="220"/>
      <c r="L169" s="128">
        <f t="shared" si="3"/>
        <v>0</v>
      </c>
    </row>
    <row r="170" spans="2:12" ht="11.25" outlineLevel="6">
      <c r="B170" s="115" t="str">
        <f>E169</f>
        <v>Кофе ароматизированный EvaDia "Молоко" 100% arabica</v>
      </c>
      <c r="C170" s="115" t="str">
        <f>D169</f>
        <v>К138 </v>
      </c>
      <c r="D170" s="139">
        <v>2000456542046</v>
      </c>
      <c r="E170" s="132" t="s">
        <v>24</v>
      </c>
      <c r="F170" s="162"/>
      <c r="G170" s="230">
        <v>344</v>
      </c>
      <c r="H170" s="231"/>
      <c r="I170" s="232">
        <v>238.53299999999996</v>
      </c>
      <c r="J170" s="231">
        <v>0</v>
      </c>
      <c r="K170" s="232">
        <v>198.77749999999997</v>
      </c>
      <c r="L170" s="233">
        <f t="shared" si="3"/>
        <v>0</v>
      </c>
    </row>
    <row r="171" spans="2:12" ht="11.25" outlineLevel="6">
      <c r="B171" s="115" t="str">
        <f>E169</f>
        <v>Кофе ароматизированный EvaDia "Молоко" 100% arabica</v>
      </c>
      <c r="C171" s="115" t="str">
        <f>D169</f>
        <v>К138 </v>
      </c>
      <c r="D171" s="139">
        <v>2000456498657</v>
      </c>
      <c r="E171" s="132" t="s">
        <v>25</v>
      </c>
      <c r="F171" s="162"/>
      <c r="G171" s="230">
        <v>598</v>
      </c>
      <c r="H171" s="231"/>
      <c r="I171" s="232">
        <v>414.84</v>
      </c>
      <c r="J171" s="231"/>
      <c r="K171" s="232">
        <v>345.7</v>
      </c>
      <c r="L171" s="233">
        <f t="shared" si="3"/>
        <v>0</v>
      </c>
    </row>
    <row r="172" spans="4:13" ht="11.25" outlineLevel="6">
      <c r="D172" s="282" t="s">
        <v>423</v>
      </c>
      <c r="E172" s="171" t="s">
        <v>425</v>
      </c>
      <c r="F172" s="230">
        <v>2260</v>
      </c>
      <c r="G172" s="230"/>
      <c r="H172" s="231"/>
      <c r="I172" s="232"/>
      <c r="J172" s="231"/>
      <c r="K172" s="232"/>
      <c r="L172" s="233"/>
      <c r="M172" s="289" t="s">
        <v>395</v>
      </c>
    </row>
    <row r="173" spans="4:12" ht="11.25" outlineLevel="6">
      <c r="D173" s="281">
        <v>2000456546396</v>
      </c>
      <c r="E173" s="132" t="s">
        <v>24</v>
      </c>
      <c r="F173" s="230"/>
      <c r="G173" s="230">
        <v>344</v>
      </c>
      <c r="H173" s="231"/>
      <c r="I173" s="232">
        <v>238.53299999999996</v>
      </c>
      <c r="J173" s="231">
        <v>0</v>
      </c>
      <c r="K173" s="232">
        <v>198.77749999999997</v>
      </c>
      <c r="L173" s="233"/>
    </row>
    <row r="174" spans="4:12" ht="11.25" outlineLevel="6">
      <c r="D174" s="281">
        <v>2000456546310</v>
      </c>
      <c r="E174" s="132" t="s">
        <v>25</v>
      </c>
      <c r="F174" s="230"/>
      <c r="G174" s="230">
        <v>598</v>
      </c>
      <c r="H174" s="231"/>
      <c r="I174" s="232">
        <v>414.84</v>
      </c>
      <c r="J174" s="231"/>
      <c r="K174" s="232">
        <v>345.7</v>
      </c>
      <c r="L174" s="233"/>
    </row>
    <row r="175" spans="2:12" ht="11.25" outlineLevel="5">
      <c r="B175" s="115" t="str">
        <f>E175</f>
        <v>Кофе ароматизированный EvaDia "Шоколад" 100% arabica</v>
      </c>
      <c r="C175" s="115" t="str">
        <f>D175</f>
        <v>К134</v>
      </c>
      <c r="D175" s="141" t="s">
        <v>16</v>
      </c>
      <c r="E175" s="134" t="s">
        <v>100</v>
      </c>
      <c r="F175" s="163">
        <v>2260</v>
      </c>
      <c r="G175" s="163"/>
      <c r="H175" s="164"/>
      <c r="I175" s="220"/>
      <c r="J175" s="164"/>
      <c r="K175" s="220"/>
      <c r="L175" s="128">
        <f t="shared" si="3"/>
        <v>0</v>
      </c>
    </row>
    <row r="176" spans="2:12" ht="11.25" outlineLevel="6">
      <c r="B176" s="115" t="str">
        <f>E175</f>
        <v>Кофе ароматизированный EvaDia "Шоколад" 100% arabica</v>
      </c>
      <c r="C176" s="115" t="str">
        <f>D175</f>
        <v>К134</v>
      </c>
      <c r="D176" s="139">
        <v>2000456544231</v>
      </c>
      <c r="E176" s="132" t="s">
        <v>24</v>
      </c>
      <c r="F176" s="162"/>
      <c r="G176" s="230">
        <v>344</v>
      </c>
      <c r="H176" s="231"/>
      <c r="I176" s="232">
        <v>238.53299999999996</v>
      </c>
      <c r="J176" s="231">
        <v>0</v>
      </c>
      <c r="K176" s="232">
        <v>198.77749999999997</v>
      </c>
      <c r="L176" s="233">
        <f t="shared" si="3"/>
        <v>0</v>
      </c>
    </row>
    <row r="177" spans="2:12" ht="11.25" outlineLevel="6">
      <c r="B177" s="115" t="str">
        <f>E175</f>
        <v>Кофе ароматизированный EvaDia "Шоколад" 100% arabica</v>
      </c>
      <c r="C177" s="115" t="str">
        <f>D175</f>
        <v>К134</v>
      </c>
      <c r="D177" s="139">
        <v>2000456500480</v>
      </c>
      <c r="E177" s="132" t="s">
        <v>25</v>
      </c>
      <c r="F177" s="162"/>
      <c r="G177" s="230">
        <v>598</v>
      </c>
      <c r="H177" s="231"/>
      <c r="I177" s="232">
        <v>414.84</v>
      </c>
      <c r="J177" s="231"/>
      <c r="K177" s="232">
        <v>345.7</v>
      </c>
      <c r="L177" s="233">
        <f t="shared" si="3"/>
        <v>0</v>
      </c>
    </row>
    <row r="178" spans="2:12" ht="11.25" outlineLevel="5">
      <c r="B178" s="115" t="str">
        <f>E178</f>
        <v>Кофе ароматизированный "Шоколадный апельсин" EvaDia 100% arabica</v>
      </c>
      <c r="C178" s="115" t="str">
        <f>D178</f>
        <v>К170 </v>
      </c>
      <c r="D178" s="140" t="s">
        <v>17</v>
      </c>
      <c r="E178" s="133" t="s">
        <v>101</v>
      </c>
      <c r="F178" s="162">
        <v>2260</v>
      </c>
      <c r="G178" s="230"/>
      <c r="H178" s="231"/>
      <c r="I178" s="232"/>
      <c r="J178" s="231"/>
      <c r="K178" s="232"/>
      <c r="L178" s="233">
        <f t="shared" si="3"/>
        <v>0</v>
      </c>
    </row>
    <row r="179" spans="2:12" ht="11.25" outlineLevel="6">
      <c r="B179" s="115" t="str">
        <f>E178</f>
        <v>Кофе ароматизированный "Шоколадный апельсин" EvaDia 100% arabica</v>
      </c>
      <c r="C179" s="115" t="str">
        <f>D178</f>
        <v>К170 </v>
      </c>
      <c r="D179" s="139">
        <v>2000456544248</v>
      </c>
      <c r="E179" s="132" t="s">
        <v>24</v>
      </c>
      <c r="F179" s="162"/>
      <c r="G179" s="230">
        <v>344</v>
      </c>
      <c r="H179" s="231"/>
      <c r="I179" s="232">
        <v>238.53299999999996</v>
      </c>
      <c r="J179" s="231">
        <v>0</v>
      </c>
      <c r="K179" s="232">
        <v>198.77749999999997</v>
      </c>
      <c r="L179" s="233">
        <f t="shared" si="3"/>
        <v>0</v>
      </c>
    </row>
    <row r="180" spans="2:12" ht="11.25" outlineLevel="6">
      <c r="B180" s="115" t="str">
        <f>E178</f>
        <v>Кофе ароматизированный "Шоколадный апельсин" EvaDia 100% arabica</v>
      </c>
      <c r="C180" s="115" t="str">
        <f>D178</f>
        <v>К170 </v>
      </c>
      <c r="D180" s="139">
        <v>2000456539336</v>
      </c>
      <c r="E180" s="132" t="s">
        <v>25</v>
      </c>
      <c r="F180" s="162"/>
      <c r="G180" s="230">
        <v>598</v>
      </c>
      <c r="H180" s="231"/>
      <c r="I180" s="232">
        <v>414.84</v>
      </c>
      <c r="J180" s="231"/>
      <c r="K180" s="232">
        <v>345.7</v>
      </c>
      <c r="L180" s="233">
        <f t="shared" si="3"/>
        <v>0</v>
      </c>
    </row>
    <row r="181" spans="2:12" ht="19.5" outlineLevel="5">
      <c r="B181" s="115" t="str">
        <f>E181</f>
        <v>Кофе ароматизированный Марагоджип EvaDia "Баварский шоколад" 100% arabica, фасовка</v>
      </c>
      <c r="C181" s="115" t="str">
        <f>D181</f>
        <v>КМ139</v>
      </c>
      <c r="D181" s="140" t="s">
        <v>18</v>
      </c>
      <c r="E181" s="133" t="s">
        <v>58</v>
      </c>
      <c r="F181" s="162">
        <v>3640</v>
      </c>
      <c r="G181" s="230"/>
      <c r="H181" s="231"/>
      <c r="I181" s="232"/>
      <c r="J181" s="231"/>
      <c r="K181" s="232"/>
      <c r="L181" s="233">
        <f t="shared" si="3"/>
        <v>0</v>
      </c>
    </row>
    <row r="182" spans="2:12" ht="11.25" outlineLevel="6">
      <c r="B182" s="115" t="str">
        <f>E181</f>
        <v>Кофе ароматизированный Марагоджип EvaDia "Баварский шоколад" 100% arabica, фасовка</v>
      </c>
      <c r="C182" s="115" t="str">
        <f>D181</f>
        <v>КМ139</v>
      </c>
      <c r="D182" s="139">
        <v>2000456544255</v>
      </c>
      <c r="E182" s="132" t="s">
        <v>24</v>
      </c>
      <c r="F182" s="162"/>
      <c r="G182" s="230">
        <v>658</v>
      </c>
      <c r="H182" s="231"/>
      <c r="I182" s="232">
        <v>448.6379999999999</v>
      </c>
      <c r="J182" s="231">
        <v>0</v>
      </c>
      <c r="K182" s="232">
        <v>373.86499999999995</v>
      </c>
      <c r="L182" s="233">
        <f t="shared" si="3"/>
        <v>0</v>
      </c>
    </row>
    <row r="183" spans="2:12" ht="11.25" outlineLevel="6">
      <c r="B183" s="115" t="str">
        <f>E181</f>
        <v>Кофе ароматизированный Марагоджип EvaDia "Баварский шоколад" 100% arabica, фасовка</v>
      </c>
      <c r="C183" s="115" t="str">
        <f>D181</f>
        <v>КМ139</v>
      </c>
      <c r="D183" s="139">
        <v>2000456543807</v>
      </c>
      <c r="E183" s="132" t="s">
        <v>25</v>
      </c>
      <c r="F183" s="162"/>
      <c r="G183" s="230">
        <v>1144</v>
      </c>
      <c r="H183" s="231"/>
      <c r="I183" s="232">
        <v>780.2399999999999</v>
      </c>
      <c r="J183" s="231"/>
      <c r="K183" s="232">
        <v>650.1999999999999</v>
      </c>
      <c r="L183" s="233">
        <f t="shared" si="3"/>
        <v>0</v>
      </c>
    </row>
    <row r="184" spans="2:12" ht="19.5" outlineLevel="5">
      <c r="B184" s="115" t="str">
        <f>E184</f>
        <v>Кофе ароматизированный Марагоджип EvaDia "Ирландский крем" 100% arabica , фасовка</v>
      </c>
      <c r="C184" s="115" t="str">
        <f>D184</f>
        <v>КМ143</v>
      </c>
      <c r="D184" s="140" t="s">
        <v>19</v>
      </c>
      <c r="E184" s="133" t="s">
        <v>59</v>
      </c>
      <c r="F184" s="162">
        <v>3640</v>
      </c>
      <c r="G184" s="230"/>
      <c r="H184" s="231"/>
      <c r="I184" s="232"/>
      <c r="J184" s="231"/>
      <c r="K184" s="232"/>
      <c r="L184" s="233">
        <f t="shared" si="3"/>
        <v>0</v>
      </c>
    </row>
    <row r="185" spans="2:12" ht="11.25" outlineLevel="6">
      <c r="B185" s="115" t="str">
        <f>E184</f>
        <v>Кофе ароматизированный Марагоджип EvaDia "Ирландский крем" 100% arabica , фасовка</v>
      </c>
      <c r="C185" s="115" t="str">
        <f>D184</f>
        <v>КМ143</v>
      </c>
      <c r="D185" s="139">
        <v>2000456544262</v>
      </c>
      <c r="E185" s="132" t="s">
        <v>24</v>
      </c>
      <c r="F185" s="162"/>
      <c r="G185" s="230">
        <v>658</v>
      </c>
      <c r="H185" s="231"/>
      <c r="I185" s="232">
        <v>448.6379999999999</v>
      </c>
      <c r="J185" s="231">
        <v>0</v>
      </c>
      <c r="K185" s="232">
        <v>373.86499999999995</v>
      </c>
      <c r="L185" s="233">
        <f t="shared" si="3"/>
        <v>0</v>
      </c>
    </row>
    <row r="186" spans="2:12" ht="11.25" outlineLevel="6">
      <c r="B186" s="115" t="str">
        <f>E184</f>
        <v>Кофе ароматизированный Марагоджип EvaDia "Ирландский крем" 100% arabica , фасовка</v>
      </c>
      <c r="C186" s="115" t="str">
        <f>D184</f>
        <v>КМ143</v>
      </c>
      <c r="D186" s="139">
        <v>2000456543838</v>
      </c>
      <c r="E186" s="132" t="s">
        <v>25</v>
      </c>
      <c r="F186" s="162"/>
      <c r="G186" s="230">
        <v>1144</v>
      </c>
      <c r="H186" s="231"/>
      <c r="I186" s="232">
        <v>780.2399999999999</v>
      </c>
      <c r="J186" s="231"/>
      <c r="K186" s="232">
        <v>650.1999999999999</v>
      </c>
      <c r="L186" s="233">
        <f t="shared" si="3"/>
        <v>0</v>
      </c>
    </row>
    <row r="187" spans="2:12" ht="19.5" customHeight="1" outlineLevel="5">
      <c r="B187" s="115" t="str">
        <f>E187</f>
        <v>Кофе ароматизированный Марагоджип EvaDia "Молоко" 100% arabica, фасовка</v>
      </c>
      <c r="C187" s="115" t="str">
        <f>D187</f>
        <v>КМ138</v>
      </c>
      <c r="D187" s="238" t="s">
        <v>20</v>
      </c>
      <c r="E187" s="239" t="s">
        <v>60</v>
      </c>
      <c r="F187" s="240">
        <v>3640</v>
      </c>
      <c r="G187" s="240"/>
      <c r="H187" s="241"/>
      <c r="I187" s="242"/>
      <c r="J187" s="241"/>
      <c r="K187" s="242"/>
      <c r="L187" s="243">
        <f t="shared" si="3"/>
        <v>0</v>
      </c>
    </row>
    <row r="188" spans="2:12" ht="11.25" outlineLevel="6">
      <c r="B188" s="115" t="str">
        <f>E187</f>
        <v>Кофе ароматизированный Марагоджип EvaDia "Молоко" 100% arabica, фасовка</v>
      </c>
      <c r="C188" s="115" t="str">
        <f>D187</f>
        <v>КМ138</v>
      </c>
      <c r="D188" s="139">
        <v>2000456544279</v>
      </c>
      <c r="E188" s="132" t="s">
        <v>24</v>
      </c>
      <c r="F188" s="162"/>
      <c r="G188" s="230">
        <v>658</v>
      </c>
      <c r="H188" s="231"/>
      <c r="I188" s="232">
        <v>448.6379999999999</v>
      </c>
      <c r="J188" s="231">
        <v>0</v>
      </c>
      <c r="K188" s="232">
        <v>373.86499999999995</v>
      </c>
      <c r="L188" s="233">
        <f>H188*I188+J188*K188</f>
        <v>0</v>
      </c>
    </row>
    <row r="189" spans="2:12" ht="12" outlineLevel="6" thickBot="1">
      <c r="B189" s="115" t="str">
        <f>E187</f>
        <v>Кофе ароматизированный Марагоджип EvaDia "Молоко" 100% arabica, фасовка</v>
      </c>
      <c r="C189" s="115" t="str">
        <f>D187</f>
        <v>КМ138</v>
      </c>
      <c r="D189" s="143">
        <v>2000456543852</v>
      </c>
      <c r="E189" s="135" t="s">
        <v>25</v>
      </c>
      <c r="F189" s="165"/>
      <c r="G189" s="234">
        <v>1144</v>
      </c>
      <c r="H189" s="235"/>
      <c r="I189" s="278">
        <v>780.2399999999999</v>
      </c>
      <c r="J189" s="235"/>
      <c r="K189" s="278">
        <v>650.1999999999999</v>
      </c>
      <c r="L189" s="236">
        <f>H189*I189+J189*K189</f>
        <v>0</v>
      </c>
    </row>
    <row r="192" spans="9:12" ht="11.25">
      <c r="I192" s="144"/>
      <c r="K192" s="144"/>
      <c r="L192" s="115"/>
    </row>
    <row r="193" spans="9:12" ht="11.25">
      <c r="I193" s="144"/>
      <c r="K193" s="144"/>
      <c r="L193" s="115"/>
    </row>
    <row r="194" spans="9:12" ht="11.25">
      <c r="I194" s="144"/>
      <c r="K194" s="144"/>
      <c r="L194" s="115"/>
    </row>
    <row r="195" spans="9:12" ht="11.25">
      <c r="I195" s="144"/>
      <c r="K195" s="144"/>
      <c r="L195" s="115"/>
    </row>
    <row r="196" spans="9:12" ht="11.25">
      <c r="I196" s="144"/>
      <c r="K196" s="144"/>
      <c r="L196" s="115"/>
    </row>
    <row r="197" spans="9:12" ht="11.25">
      <c r="I197" s="144"/>
      <c r="K197" s="144"/>
      <c r="L197" s="115"/>
    </row>
    <row r="198" spans="9:12" ht="11.25">
      <c r="I198" s="144"/>
      <c r="K198" s="144"/>
      <c r="L198" s="115"/>
    </row>
    <row r="199" spans="9:12" ht="11.25">
      <c r="I199" s="144"/>
      <c r="K199" s="144"/>
      <c r="L199" s="115"/>
    </row>
    <row r="200" spans="9:12" ht="11.25">
      <c r="I200" s="144"/>
      <c r="K200" s="144"/>
      <c r="L200" s="115"/>
    </row>
    <row r="201" spans="9:12" ht="11.25">
      <c r="I201" s="144"/>
      <c r="K201" s="144"/>
      <c r="L201" s="115"/>
    </row>
    <row r="202" spans="9:12" ht="11.25">
      <c r="I202" s="144"/>
      <c r="K202" s="144"/>
      <c r="L202" s="115"/>
    </row>
    <row r="203" spans="9:12" ht="11.25">
      <c r="I203" s="144"/>
      <c r="K203" s="144"/>
      <c r="L203" s="115"/>
    </row>
    <row r="204" spans="9:12" ht="11.25">
      <c r="I204" s="144"/>
      <c r="K204" s="144"/>
      <c r="L204" s="115"/>
    </row>
    <row r="205" spans="9:12" ht="11.25">
      <c r="I205" s="144"/>
      <c r="K205" s="144"/>
      <c r="L205" s="115"/>
    </row>
    <row r="206" spans="9:12" ht="11.25">
      <c r="I206" s="144"/>
      <c r="K206" s="144"/>
      <c r="L206" s="115"/>
    </row>
    <row r="207" spans="9:12" ht="11.25">
      <c r="I207" s="144"/>
      <c r="K207" s="144"/>
      <c r="L207" s="115"/>
    </row>
    <row r="208" spans="9:12" ht="11.25">
      <c r="I208" s="144"/>
      <c r="K208" s="144"/>
      <c r="L208" s="115"/>
    </row>
    <row r="209" spans="9:12" ht="11.25">
      <c r="I209" s="144"/>
      <c r="K209" s="144"/>
      <c r="L209" s="115"/>
    </row>
    <row r="210" spans="9:12" ht="11.25">
      <c r="I210" s="144"/>
      <c r="K210" s="144"/>
      <c r="L210" s="115"/>
    </row>
  </sheetData>
  <sheetProtection/>
  <autoFilter ref="C1:L210"/>
  <mergeCells count="4">
    <mergeCell ref="E9:E10"/>
    <mergeCell ref="D9:D10"/>
    <mergeCell ref="H9:I9"/>
    <mergeCell ref="J9:K9"/>
  </mergeCells>
  <hyperlinks>
    <hyperlink ref="E134" r:id="rId1" display="Кофе в зернах EvaDia Папуа Новая Гвинея арабика Кигаба sfr"/>
    <hyperlink ref="E14" r:id="rId2" display=" Кофе EvaDia «GRAND IMPERIAL» (Марагоджип Никарагуа и Колумбия)"/>
    <hyperlink ref="E181" r:id="rId3" display="Кофе ароматизированный Марагоджип EvaDia &quot;Баварский шоколад&quot; 100% arabica, фасовка"/>
    <hyperlink ref="E184" r:id="rId4" display="Кофе ароматизированный Марагоджип EvaDia &quot;Ирландский крем&quot; 100% arabica , фасовка"/>
    <hyperlink ref="E187" r:id="rId5" display="Кофе ароматизированный Марагоджип EvaDia &quot;Молоко&quot; 100% arabica, фасовка"/>
    <hyperlink ref="E17" r:id="rId6" display=" Кофе EvaDia «INCANTO» ( Кения, Гватемала и Эфиопия)"/>
    <hyperlink ref="E20" r:id="rId7" display=" Кофе EvaDia «MESTERO» (Коста-Рика и Колумбия)"/>
    <hyperlink ref="E26" r:id="rId8" display=" Кофе EvaDia «DESIRE», dark roast (Гватемала, Мексика и Бразилия)"/>
    <hyperlink ref="E23" r:id="rId9" display=" Кофе EvaDia «DESIRE» medium roast (Гватемала, Мексика и Бразилия)"/>
    <hyperlink ref="E32" r:id="rId10" display=" Кофе EvaDia «NOIR», dark roast (Центральная и Южная Америка)"/>
    <hyperlink ref="E29" r:id="rId11" display=" Кофе EvaDia «NOIR», medium roast (Центральная и Южная Америка)"/>
    <hyperlink ref="E36" r:id="rId12" display=" Кофе EvaDia «Sacramento» 70%/30%"/>
    <hyperlink ref="E39" r:id="rId13" display=" Кофе в зернах EvaDia &quot;ESPRESSO BLEND&quot;, dark roast 80%/20%"/>
    <hyperlink ref="E42" r:id="rId14" display=" Кофе EvaDia &quot;ESPRESSO BLEND&quot;,medium roast 80%/20%"/>
    <hyperlink ref="E45" r:id="rId15" display=" Кофе EVADIA &quot;Espresso Milano&quot; 60%/40%"/>
    <hyperlink ref="E56" r:id="rId16" display=" Кофе в зернах EvaDia Бразилия Арабика сантос Сито 100% arabica sfr"/>
    <hyperlink ref="E59" r:id="rId17" display=" Кофе в зернах EvaDia Бразилия Бурбон 100% arabica sfr"/>
    <hyperlink ref="E62" r:id="rId18" display=" Кофе в зернах EvaDia Бурунди 100% arabica sfr"/>
    <hyperlink ref="E68" r:id="rId19" display=" Кофе в зернах EvaDia Гватемала SHB 100% arabica sfr"/>
    <hyperlink ref="E71" r:id="rId20" display=" Кофе в зернах EvaDia Гватемала Декаф(без кофеина) 100% arabica sfr"/>
    <hyperlink ref="E77" r:id="rId21" display=" Кофе в зернах EvaDia Индия Монсунд Малабар 100% arabica sfr"/>
    <hyperlink ref="E80" r:id="rId22" display="Кофе EvaDia Индонезийский Копи Лювак 100% arabica sfr"/>
    <hyperlink ref="E89" r:id="rId23" display=" Кофе в зернах EvaDia Колумбия Супремо 100% arabica sfr"/>
    <hyperlink ref="E92" r:id="rId24" display=" Кофе в зернах EvaDia Коста-Рика Матинилья 100% arabica sfr"/>
    <hyperlink ref="E95" r:id="rId25" display=" Кофе в зернах EvaDia Коста-Рика Таразу 100% arabica sfr"/>
    <hyperlink ref="E101" r:id="rId26" display=" Кофе в зернах EvaDia Марагоджип Никарагуа 100% arabica sfr"/>
    <hyperlink ref="E104" r:id="rId27" display=" Кофе в зернах EvaDia Мексика SHG 100% arabica sfr"/>
    <hyperlink ref="E107" r:id="rId28" display=" Кофе в зернах EvaDia Никарагуа SHG 100% arabica sfr"/>
    <hyperlink ref="E110" r:id="rId29" display=" Кофе в зернах EvaDia Робуста Вьетнам sfr"/>
    <hyperlink ref="E116" r:id="rId30" display=" Кофе в зернах EvaDia Эфиопия Иргачеффе 100% arabica sfr"/>
    <hyperlink ref="E122" r:id="rId31" display=" Кофе в зернах EvaDia Эфиопия Харрар 100% arabica sfr"/>
    <hyperlink ref="E125" r:id="rId32" display=" Кофе в зернах EvaDia Ява Jampit 100% arabica sfr"/>
    <hyperlink ref="E131" r:id="rId33" display="Кофе EvaDia Ямайка Блю Маунтин 100% arabica sfr"/>
    <hyperlink ref="E142" r:id="rId34" display="Кофе ароматизированный EvaDia &quot;Амаретто&quot; 100% arabica"/>
    <hyperlink ref="E145" r:id="rId35" display="Кофе ароматизированный EvaDia &quot;Баварский шоколад&quot; 100% arabica"/>
    <hyperlink ref="E148" r:id="rId36" display="Кофе ароматизированный EvaDia &quot;Бисквит Мэри&quot; 100% arabica"/>
    <hyperlink ref="E151" r:id="rId37" display="Кофе ароматизированный EvaDia &quot;Ирландский крем&quot; 100% arabica"/>
    <hyperlink ref="E157" r:id="rId38" display="Кофе ароматизированный EvaDia &quot;Коньяк&quot; 100% arabica"/>
    <hyperlink ref="E160" r:id="rId39" display="Кофе ароматизированный EvaDia &quot;Красный апельсин&quot; 100% arabic"/>
    <hyperlink ref="E163" r:id="rId40" display="Кофе ароматизированный EvaDia &quot;Крем-брюле&quot; 100% arabica"/>
    <hyperlink ref="E166" r:id="rId41" display="Кофе ароматизированный EvaDia &quot;Лесной орех&quot; 100% arabica"/>
    <hyperlink ref="E169" r:id="rId42" display="Кофе ароматизированный EvaDia &quot;Молоко&quot; 100% arabica"/>
    <hyperlink ref="E175" r:id="rId43" display="Кофе ароматизированный EvaDia &quot;Шоколад&quot; 100% arabica"/>
    <hyperlink ref="E178" r:id="rId44" display="Кофе ароматизированный &quot;Шоколадный апельсин&quot; EvaDia 100% arabica"/>
    <hyperlink ref="E74" r:id="rId45" display="Кофе в зернах EvaDia Гондурас SHG  Сан-Маркос sfr"/>
    <hyperlink ref="E49" r:id="rId46" display=" Кофе EvaDia зеленый для похудения (зерно) , фасовка"/>
    <hyperlink ref="E52" r:id="rId47" display=" Кофе EvaDia зеленый для похудения (молотый), фасовка"/>
    <hyperlink ref="E65" r:id="rId48" display="Кофе в зернах EvaDia Вьетнам Арабика Да Лат sfr"/>
    <hyperlink ref="E83" r:id="rId49" display="Кофе в зернах EvaDia Кения АБ  sfr"/>
    <hyperlink ref="E86" r:id="rId50" display=" Кофе в зернах EvaDia Колумбия Арабика Уила Гуакакайо  sfr"/>
    <hyperlink ref="E98" r:id="rId51" display=" Кофе в зернах EvaDia Куба Арабика Серрано Лавадо  sfr"/>
    <hyperlink ref="E137" r:id="rId52" display="Кофе в зернах EvaDia Перу Арабика МСМ sfr"/>
    <hyperlink ref="E154" r:id="rId53" display=" Кофе ароматизированный EvaDia &quot;Тирамису&quot; 100% arabica, фасовка"/>
    <hyperlink ref="E172" r:id="rId54" display="Кофе ароматизированный EvaDia &quot;Капучино&quot; 100% arabica, фасовка"/>
    <hyperlink ref="E119" r:id="rId55" display="Кофе в зернах EvaDia Эфиопия Иргачиф Конга Седе sfr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3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4"/>
  <sheetViews>
    <sheetView showZeros="0" zoomScale="90" zoomScaleNormal="90" zoomScalePageLayoutView="0" workbookViewId="0" topLeftCell="A1">
      <selection activeCell="F1" sqref="F1"/>
    </sheetView>
  </sheetViews>
  <sheetFormatPr defaultColWidth="10.66015625" defaultRowHeight="11.25" outlineLevelRow="3"/>
  <cols>
    <col min="1" max="1" width="4.66015625" style="31" customWidth="1"/>
    <col min="2" max="2" width="6" style="31" hidden="1" customWidth="1"/>
    <col min="3" max="3" width="6" style="31" customWidth="1"/>
    <col min="4" max="4" width="17.33203125" style="32" customWidth="1"/>
    <col min="5" max="5" width="18.5" style="32" customWidth="1"/>
    <col min="6" max="6" width="58" style="43" customWidth="1"/>
    <col min="7" max="8" width="22.5" style="44" customWidth="1"/>
    <col min="9" max="9" width="17.5" style="44" customWidth="1"/>
    <col min="10" max="10" width="9.33203125" style="35" customWidth="1"/>
    <col min="11" max="11" width="17.5" style="44" customWidth="1"/>
    <col min="12" max="12" width="9.33203125" style="35" customWidth="1"/>
    <col min="13" max="13" width="17.5" style="44" customWidth="1"/>
    <col min="14" max="16384" width="10.66015625" style="34" customWidth="1"/>
  </cols>
  <sheetData>
    <row r="1" spans="6:13" ht="44.25">
      <c r="F1" s="33" t="s">
        <v>0</v>
      </c>
      <c r="G1" s="34"/>
      <c r="H1" s="34"/>
      <c r="I1" s="34"/>
      <c r="K1" s="34"/>
      <c r="M1" s="34"/>
    </row>
    <row r="2" spans="4:13" ht="11.25">
      <c r="D2" s="36"/>
      <c r="E2" s="36"/>
      <c r="F2" s="37"/>
      <c r="G2" s="34"/>
      <c r="H2" s="34"/>
      <c r="I2" s="34"/>
      <c r="K2" s="34"/>
      <c r="M2" s="34"/>
    </row>
    <row r="3" spans="4:13" ht="18">
      <c r="D3" s="36"/>
      <c r="E3" s="36"/>
      <c r="F3" s="38"/>
      <c r="G3" s="34"/>
      <c r="H3" s="34"/>
      <c r="I3" s="34"/>
      <c r="K3" s="34"/>
      <c r="M3" s="34"/>
    </row>
    <row r="4" spans="1:12" s="40" customFormat="1" ht="11.25">
      <c r="A4" s="39"/>
      <c r="B4" s="39"/>
      <c r="C4" s="39"/>
      <c r="F4" s="37"/>
      <c r="J4" s="41"/>
      <c r="L4" s="41"/>
    </row>
    <row r="5" spans="1:12" s="40" customFormat="1" ht="11.25">
      <c r="A5" s="39"/>
      <c r="B5" s="39"/>
      <c r="C5" s="39"/>
      <c r="D5" s="17"/>
      <c r="E5" s="7" t="s">
        <v>250</v>
      </c>
      <c r="F5" s="37" t="s">
        <v>1</v>
      </c>
      <c r="J5" s="41"/>
      <c r="L5" s="41"/>
    </row>
    <row r="6" spans="1:12" s="40" customFormat="1" ht="11.25">
      <c r="A6" s="39"/>
      <c r="B6" s="39"/>
      <c r="C6" s="39"/>
      <c r="D6" s="267"/>
      <c r="E6" s="7" t="s">
        <v>251</v>
      </c>
      <c r="F6" s="117" t="s">
        <v>426</v>
      </c>
      <c r="J6" s="41"/>
      <c r="L6" s="41"/>
    </row>
    <row r="7" spans="1:12" s="40" customFormat="1" ht="11.25">
      <c r="A7" s="39"/>
      <c r="B7" s="39"/>
      <c r="C7" s="39"/>
      <c r="D7" s="36"/>
      <c r="E7" s="36"/>
      <c r="F7" s="37"/>
      <c r="J7" s="41"/>
      <c r="L7" s="41"/>
    </row>
    <row r="8" spans="1:12" s="44" customFormat="1" ht="12" thickBot="1">
      <c r="A8" s="42"/>
      <c r="B8" s="42"/>
      <c r="C8" s="42"/>
      <c r="D8" s="32"/>
      <c r="E8" s="32"/>
      <c r="F8" s="43"/>
      <c r="J8" s="35"/>
      <c r="L8" s="35"/>
    </row>
    <row r="9" spans="1:13" s="44" customFormat="1" ht="12" customHeight="1">
      <c r="A9" s="42"/>
      <c r="B9" s="42"/>
      <c r="C9" s="42"/>
      <c r="D9" s="308" t="s">
        <v>3</v>
      </c>
      <c r="E9" s="310" t="s">
        <v>4</v>
      </c>
      <c r="F9" s="312" t="s">
        <v>2</v>
      </c>
      <c r="G9" s="314" t="s">
        <v>275</v>
      </c>
      <c r="H9" s="316" t="s">
        <v>274</v>
      </c>
      <c r="I9" s="300" t="s">
        <v>269</v>
      </c>
      <c r="J9" s="301"/>
      <c r="K9" s="304" t="s">
        <v>270</v>
      </c>
      <c r="L9" s="305"/>
      <c r="M9" s="86" t="s">
        <v>268</v>
      </c>
    </row>
    <row r="10" spans="1:13" s="44" customFormat="1" ht="12">
      <c r="A10" s="42"/>
      <c r="B10" s="42"/>
      <c r="C10" s="42"/>
      <c r="D10" s="309"/>
      <c r="E10" s="311"/>
      <c r="F10" s="313"/>
      <c r="G10" s="315" t="s">
        <v>5</v>
      </c>
      <c r="H10" s="317"/>
      <c r="I10" s="302"/>
      <c r="J10" s="303"/>
      <c r="K10" s="306"/>
      <c r="L10" s="307"/>
      <c r="M10" s="87" t="e">
        <f>SUM(M15:M335)</f>
        <v>#N/A</v>
      </c>
    </row>
    <row r="11" spans="4:13" ht="11.25">
      <c r="D11" s="96"/>
      <c r="E11" s="45"/>
      <c r="F11" s="46"/>
      <c r="G11" s="47"/>
      <c r="H11" s="97" t="s">
        <v>271</v>
      </c>
      <c r="I11" s="70" t="s">
        <v>271</v>
      </c>
      <c r="J11" s="71" t="s">
        <v>56</v>
      </c>
      <c r="K11" s="70" t="s">
        <v>271</v>
      </c>
      <c r="L11" s="71" t="s">
        <v>56</v>
      </c>
      <c r="M11" s="88"/>
    </row>
    <row r="12" spans="4:13" ht="12">
      <c r="D12" s="98"/>
      <c r="E12" s="12"/>
      <c r="F12" s="14" t="s">
        <v>102</v>
      </c>
      <c r="G12" s="10"/>
      <c r="H12" s="20"/>
      <c r="I12" s="72"/>
      <c r="J12" s="73"/>
      <c r="K12" s="72"/>
      <c r="L12" s="73"/>
      <c r="M12" s="89"/>
    </row>
    <row r="13" spans="4:13" ht="12">
      <c r="D13" s="99"/>
      <c r="E13" s="6"/>
      <c r="F13" s="15" t="s">
        <v>144</v>
      </c>
      <c r="G13" s="5"/>
      <c r="H13" s="100"/>
      <c r="I13" s="74"/>
      <c r="J13" s="75"/>
      <c r="K13" s="74"/>
      <c r="L13" s="75"/>
      <c r="M13" s="90"/>
    </row>
    <row r="14" spans="4:13" ht="12" outlineLevel="1">
      <c r="D14" s="101"/>
      <c r="E14" s="13"/>
      <c r="F14" s="16" t="s">
        <v>103</v>
      </c>
      <c r="G14" s="11"/>
      <c r="H14" s="22"/>
      <c r="I14" s="76">
        <f>H15*0.7</f>
        <v>1657.6</v>
      </c>
      <c r="J14" s="77"/>
      <c r="K14" s="76">
        <f>H15*0.6</f>
        <v>1420.8</v>
      </c>
      <c r="L14" s="77"/>
      <c r="M14" s="91"/>
    </row>
    <row r="15" spans="2:14" s="31" customFormat="1" ht="11.25" outlineLevel="2">
      <c r="B15" s="31" t="str">
        <f>F15</f>
        <v>Чай ароматизированный зеленый Грезы султана, россыпь</v>
      </c>
      <c r="C15" s="49"/>
      <c r="D15" s="102" t="s">
        <v>104</v>
      </c>
      <c r="E15" s="50">
        <v>4607008953114</v>
      </c>
      <c r="F15" s="51" t="s">
        <v>145</v>
      </c>
      <c r="G15" s="52">
        <f>VLOOKUP(D15,'[1]Лист3'!$B$2:$C$148,2,0)</f>
        <v>2960</v>
      </c>
      <c r="H15" s="103">
        <f>VLOOKUP(D15,'[1]Лист3'!$B$2:$D$148,3,0)</f>
        <v>2368</v>
      </c>
      <c r="I15" s="78">
        <f>H15*0.7</f>
        <v>1657.6</v>
      </c>
      <c r="J15" s="79"/>
      <c r="K15" s="78">
        <f>H15*0.6</f>
        <v>1420.8</v>
      </c>
      <c r="L15" s="79"/>
      <c r="M15" s="92">
        <f>I15*J15+K15*L15</f>
        <v>0</v>
      </c>
      <c r="N15" s="69"/>
    </row>
    <row r="16" spans="2:13" ht="11.25" outlineLevel="3">
      <c r="B16" s="219" t="str">
        <f>F15</f>
        <v>Чай ароматизированный зеленый Грезы султана, россыпь</v>
      </c>
      <c r="C16" s="49"/>
      <c r="D16" s="104" t="str">
        <f>D15</f>
        <v>Ц-069</v>
      </c>
      <c r="E16" s="54"/>
      <c r="F16" s="55" t="s">
        <v>272</v>
      </c>
      <c r="G16" s="53">
        <f>VLOOKUP(D16,'[1]Лист3'!$B$2:$C$148,2,0)</f>
        <v>2960</v>
      </c>
      <c r="H16" s="105">
        <f>VLOOKUP(D16,'[1]Лист3'!$B$2:$D$148,3,0)</f>
        <v>2368</v>
      </c>
      <c r="I16" s="80">
        <f>I15*0.25</f>
        <v>414.4</v>
      </c>
      <c r="J16" s="81"/>
      <c r="K16" s="80">
        <f aca="true" t="shared" si="0" ref="K16:K76">H16*0.6</f>
        <v>1420.8</v>
      </c>
      <c r="L16" s="81"/>
      <c r="M16" s="93">
        <f aca="true" t="shared" si="1" ref="M16:M76">I16*J16+K16*L16</f>
        <v>0</v>
      </c>
    </row>
    <row r="17" spans="2:13" ht="11.25" outlineLevel="3">
      <c r="B17" s="219" t="str">
        <f>F15</f>
        <v>Чай ароматизированный зеленый Грезы султана, россыпь</v>
      </c>
      <c r="C17" s="49"/>
      <c r="D17" s="104" t="str">
        <f>D15</f>
        <v>Ц-069</v>
      </c>
      <c r="E17" s="54"/>
      <c r="F17" s="55" t="s">
        <v>273</v>
      </c>
      <c r="G17" s="53">
        <f>VLOOKUP(D17,'[1]Лист3'!$B$2:$C$148,2,0)</f>
        <v>2960</v>
      </c>
      <c r="H17" s="105">
        <f>VLOOKUP(D17,'[1]Лист3'!$B$2:$D$148,3,0)</f>
        <v>2368</v>
      </c>
      <c r="I17" s="80">
        <f>I15*0.5</f>
        <v>828.8</v>
      </c>
      <c r="J17" s="81"/>
      <c r="K17" s="80">
        <f t="shared" si="0"/>
        <v>1420.8</v>
      </c>
      <c r="L17" s="81"/>
      <c r="M17" s="93">
        <f t="shared" si="1"/>
        <v>0</v>
      </c>
    </row>
    <row r="18" spans="2:14" s="31" customFormat="1" ht="11.25" outlineLevel="2">
      <c r="B18" s="31" t="str">
        <f>F18</f>
        <v>Чай ароматизированный зеленый Египетские ночи, россыпь</v>
      </c>
      <c r="C18" s="49"/>
      <c r="D18" s="104">
        <v>2000456500886</v>
      </c>
      <c r="E18" s="56">
        <v>2000456500886</v>
      </c>
      <c r="F18" s="57" t="s">
        <v>146</v>
      </c>
      <c r="G18" s="58">
        <f>VLOOKUP(D18,'[1]Лист3'!$B$2:$C$148,2,0)</f>
        <v>2560</v>
      </c>
      <c r="H18" s="106">
        <f>VLOOKUP(D18,'[1]Лист3'!$B$2:$D$148,3,0)</f>
        <v>2048</v>
      </c>
      <c r="I18" s="82">
        <f>H18*0.7</f>
        <v>1433.6</v>
      </c>
      <c r="J18" s="83"/>
      <c r="K18" s="82">
        <f t="shared" si="0"/>
        <v>1228.8</v>
      </c>
      <c r="L18" s="83"/>
      <c r="M18" s="94">
        <f t="shared" si="1"/>
        <v>0</v>
      </c>
      <c r="N18" s="69"/>
    </row>
    <row r="19" spans="2:13" ht="11.25" outlineLevel="3">
      <c r="B19" s="219" t="str">
        <f>F18</f>
        <v>Чай ароматизированный зеленый Египетские ночи, россыпь</v>
      </c>
      <c r="C19" s="49"/>
      <c r="D19" s="104">
        <f>D18</f>
        <v>2000456500886</v>
      </c>
      <c r="E19" s="54"/>
      <c r="F19" s="55" t="s">
        <v>272</v>
      </c>
      <c r="G19" s="53">
        <f>VLOOKUP(D19,'[1]Лист3'!$B$2:$C$148,2,0)</f>
        <v>2560</v>
      </c>
      <c r="H19" s="105">
        <f>VLOOKUP(D19,'[1]Лист3'!$B$2:$D$148,3,0)</f>
        <v>2048</v>
      </c>
      <c r="I19" s="80">
        <f>I18*0.25</f>
        <v>358.4</v>
      </c>
      <c r="J19" s="81"/>
      <c r="K19" s="80">
        <f t="shared" si="0"/>
        <v>1228.8</v>
      </c>
      <c r="L19" s="81"/>
      <c r="M19" s="93">
        <f t="shared" si="1"/>
        <v>0</v>
      </c>
    </row>
    <row r="20" spans="2:13" ht="11.25" outlineLevel="3">
      <c r="B20" s="219" t="str">
        <f>F18</f>
        <v>Чай ароматизированный зеленый Египетские ночи, россыпь</v>
      </c>
      <c r="C20" s="49"/>
      <c r="D20" s="104">
        <f>D18</f>
        <v>2000456500886</v>
      </c>
      <c r="E20" s="54"/>
      <c r="F20" s="55" t="s">
        <v>273</v>
      </c>
      <c r="G20" s="53">
        <f>VLOOKUP(D20,'[1]Лист3'!$B$2:$C$148,2,0)</f>
        <v>2560</v>
      </c>
      <c r="H20" s="105">
        <f>VLOOKUP(D20,'[1]Лист3'!$B$2:$D$148,3,0)</f>
        <v>2048</v>
      </c>
      <c r="I20" s="80">
        <f>I18*0.5</f>
        <v>716.8</v>
      </c>
      <c r="J20" s="81"/>
      <c r="K20" s="80">
        <f t="shared" si="0"/>
        <v>1228.8</v>
      </c>
      <c r="L20" s="81"/>
      <c r="M20" s="93">
        <f t="shared" si="1"/>
        <v>0</v>
      </c>
    </row>
    <row r="21" spans="2:16" s="31" customFormat="1" ht="11.25" outlineLevel="2">
      <c r="B21" s="31" t="str">
        <f>F21</f>
        <v>Чай ароматизированный зеленый Лимон Имбирь, россыпь</v>
      </c>
      <c r="C21" s="49"/>
      <c r="D21" s="104">
        <v>2000456500916</v>
      </c>
      <c r="E21" s="56">
        <v>2000456500916</v>
      </c>
      <c r="F21" s="57" t="s">
        <v>147</v>
      </c>
      <c r="G21" s="58">
        <f>VLOOKUP(D21,'[1]Лист3'!$B$2:$C$148,2,0)</f>
        <v>2660</v>
      </c>
      <c r="H21" s="106">
        <f>VLOOKUP(D21,'[1]Лист3'!$B$2:$D$148,3,0)</f>
        <v>2128</v>
      </c>
      <c r="I21" s="82">
        <f>H21*0.7</f>
        <v>1489.6</v>
      </c>
      <c r="J21" s="83"/>
      <c r="K21" s="82">
        <f t="shared" si="0"/>
        <v>1276.8</v>
      </c>
      <c r="L21" s="83"/>
      <c r="M21" s="94">
        <f t="shared" si="1"/>
        <v>0</v>
      </c>
      <c r="N21" s="69"/>
      <c r="P21" s="59"/>
    </row>
    <row r="22" spans="2:13" ht="11.25" outlineLevel="3">
      <c r="B22" s="219" t="str">
        <f>F21</f>
        <v>Чай ароматизированный зеленый Лимон Имбирь, россыпь</v>
      </c>
      <c r="C22" s="49"/>
      <c r="D22" s="104">
        <f>D21</f>
        <v>2000456500916</v>
      </c>
      <c r="E22" s="54"/>
      <c r="F22" s="55" t="s">
        <v>272</v>
      </c>
      <c r="G22" s="53">
        <f>VLOOKUP(D22,'[1]Лист3'!$B$2:$C$148,2,0)</f>
        <v>2660</v>
      </c>
      <c r="H22" s="105">
        <f>VLOOKUP(D22,'[1]Лист3'!$B$2:$D$148,3,0)</f>
        <v>2128</v>
      </c>
      <c r="I22" s="80">
        <f>I21*0.25</f>
        <v>372.4</v>
      </c>
      <c r="J22" s="81"/>
      <c r="K22" s="80">
        <f t="shared" si="0"/>
        <v>1276.8</v>
      </c>
      <c r="L22" s="81"/>
      <c r="M22" s="93">
        <f t="shared" si="1"/>
        <v>0</v>
      </c>
    </row>
    <row r="23" spans="2:13" ht="11.25" outlineLevel="3">
      <c r="B23" s="219" t="str">
        <f>F21</f>
        <v>Чай ароматизированный зеленый Лимон Имбирь, россыпь</v>
      </c>
      <c r="C23" s="49"/>
      <c r="D23" s="104">
        <f>D21</f>
        <v>2000456500916</v>
      </c>
      <c r="E23" s="54"/>
      <c r="F23" s="55" t="s">
        <v>273</v>
      </c>
      <c r="G23" s="53">
        <f>VLOOKUP(D23,'[1]Лист3'!$B$2:$C$148,2,0)</f>
        <v>2660</v>
      </c>
      <c r="H23" s="105">
        <f>VLOOKUP(D23,'[1]Лист3'!$B$2:$D$148,3,0)</f>
        <v>2128</v>
      </c>
      <c r="I23" s="80">
        <f>I21*0.5</f>
        <v>744.8</v>
      </c>
      <c r="J23" s="81"/>
      <c r="K23" s="80">
        <f t="shared" si="0"/>
        <v>1276.8</v>
      </c>
      <c r="L23" s="81"/>
      <c r="M23" s="93">
        <f t="shared" si="1"/>
        <v>0</v>
      </c>
    </row>
    <row r="24" spans="2:14" s="31" customFormat="1" ht="11.25" outlineLevel="2">
      <c r="B24" s="31" t="str">
        <f>F24</f>
        <v>Чай ароматизированный зеленый Мишки Гамми, россыпь</v>
      </c>
      <c r="C24" s="49"/>
      <c r="D24" s="104">
        <v>2000456540455</v>
      </c>
      <c r="E24" s="56">
        <v>2000456540448</v>
      </c>
      <c r="F24" s="57" t="s">
        <v>148</v>
      </c>
      <c r="G24" s="58">
        <f>VLOOKUP(D24,'[1]Лист3'!$B$2:$C$148,2,0)</f>
        <v>2660</v>
      </c>
      <c r="H24" s="106">
        <f>VLOOKUP(D24,'[1]Лист3'!$B$2:$D$148,3,0)</f>
        <v>2128</v>
      </c>
      <c r="I24" s="82">
        <f>H24*0.7</f>
        <v>1489.6</v>
      </c>
      <c r="J24" s="83"/>
      <c r="K24" s="82">
        <f t="shared" si="0"/>
        <v>1276.8</v>
      </c>
      <c r="L24" s="83"/>
      <c r="M24" s="94">
        <f t="shared" si="1"/>
        <v>0</v>
      </c>
      <c r="N24" s="69"/>
    </row>
    <row r="25" spans="2:13" ht="11.25" outlineLevel="3">
      <c r="B25" s="219" t="str">
        <f>F24</f>
        <v>Чай ароматизированный зеленый Мишки Гамми, россыпь</v>
      </c>
      <c r="C25" s="49"/>
      <c r="D25" s="104">
        <f>D24</f>
        <v>2000456540455</v>
      </c>
      <c r="E25" s="54"/>
      <c r="F25" s="55" t="s">
        <v>272</v>
      </c>
      <c r="G25" s="53">
        <f>VLOOKUP(D25,'[1]Лист3'!$B$2:$C$148,2,0)</f>
        <v>2660</v>
      </c>
      <c r="H25" s="105">
        <f>VLOOKUP(D25,'[1]Лист3'!$B$2:$D$148,3,0)</f>
        <v>2128</v>
      </c>
      <c r="I25" s="80">
        <f>I24*0.25</f>
        <v>372.4</v>
      </c>
      <c r="J25" s="81"/>
      <c r="K25" s="80">
        <f t="shared" si="0"/>
        <v>1276.8</v>
      </c>
      <c r="L25" s="81"/>
      <c r="M25" s="93">
        <f t="shared" si="1"/>
        <v>0</v>
      </c>
    </row>
    <row r="26" spans="2:13" ht="11.25" outlineLevel="3">
      <c r="B26" s="219" t="str">
        <f>F24</f>
        <v>Чай ароматизированный зеленый Мишки Гамми, россыпь</v>
      </c>
      <c r="C26" s="49"/>
      <c r="D26" s="104">
        <f>D24</f>
        <v>2000456540455</v>
      </c>
      <c r="E26" s="54"/>
      <c r="F26" s="55" t="s">
        <v>273</v>
      </c>
      <c r="G26" s="53">
        <f>VLOOKUP(D26,'[1]Лист3'!$B$2:$C$148,2,0)</f>
        <v>2660</v>
      </c>
      <c r="H26" s="105">
        <f>VLOOKUP(D26,'[1]Лист3'!$B$2:$D$148,3,0)</f>
        <v>2128</v>
      </c>
      <c r="I26" s="80">
        <f>I24*0.5</f>
        <v>744.8</v>
      </c>
      <c r="J26" s="81"/>
      <c r="K26" s="80">
        <f t="shared" si="0"/>
        <v>1276.8</v>
      </c>
      <c r="L26" s="81"/>
      <c r="M26" s="93">
        <f t="shared" si="1"/>
        <v>0</v>
      </c>
    </row>
    <row r="27" spans="2:16" s="31" customFormat="1" ht="11.25" outlineLevel="2">
      <c r="B27" s="31" t="str">
        <f>F27</f>
        <v>Чай ароматизированный зеленый Мята, россыпь</v>
      </c>
      <c r="C27" s="49"/>
      <c r="D27" s="249">
        <v>221310</v>
      </c>
      <c r="E27" s="250">
        <v>2000456499760</v>
      </c>
      <c r="F27" s="251" t="s">
        <v>149</v>
      </c>
      <c r="G27" s="252">
        <f>VLOOKUP(D27,'[1]Лист3'!$B$2:$C$148,2,0)</f>
        <v>2820</v>
      </c>
      <c r="H27" s="253">
        <f>VLOOKUP(D27,'[1]Лист3'!$B$2:$D$148,3,0)</f>
        <v>2256</v>
      </c>
      <c r="I27" s="254">
        <f>H27*0.7</f>
        <v>1579.1999999999998</v>
      </c>
      <c r="J27" s="255"/>
      <c r="K27" s="254">
        <f t="shared" si="0"/>
        <v>1353.6</v>
      </c>
      <c r="L27" s="255"/>
      <c r="M27" s="256">
        <f t="shared" si="1"/>
        <v>0</v>
      </c>
      <c r="N27" s="69"/>
      <c r="P27" s="60"/>
    </row>
    <row r="28" spans="2:13" ht="11.25" outlineLevel="3">
      <c r="B28" s="219" t="str">
        <f>F27</f>
        <v>Чай ароматизированный зеленый Мята, россыпь</v>
      </c>
      <c r="C28" s="49"/>
      <c r="D28" s="104">
        <f>D27</f>
        <v>221310</v>
      </c>
      <c r="E28" s="54"/>
      <c r="F28" s="55" t="s">
        <v>272</v>
      </c>
      <c r="G28" s="53">
        <f>VLOOKUP(D28,'[1]Лист3'!$B$2:$C$148,2,0)</f>
        <v>2820</v>
      </c>
      <c r="H28" s="105">
        <f>VLOOKUP(D28,'[1]Лист3'!$B$2:$D$148,3,0)</f>
        <v>2256</v>
      </c>
      <c r="I28" s="80">
        <f>I27*0.25</f>
        <v>394.79999999999995</v>
      </c>
      <c r="J28" s="81"/>
      <c r="K28" s="80">
        <f t="shared" si="0"/>
        <v>1353.6</v>
      </c>
      <c r="L28" s="81"/>
      <c r="M28" s="93">
        <f t="shared" si="1"/>
        <v>0</v>
      </c>
    </row>
    <row r="29" spans="2:13" ht="11.25" outlineLevel="3">
      <c r="B29" s="219" t="str">
        <f>F27</f>
        <v>Чай ароматизированный зеленый Мята, россыпь</v>
      </c>
      <c r="C29" s="49"/>
      <c r="D29" s="104">
        <f>D27</f>
        <v>221310</v>
      </c>
      <c r="E29" s="54"/>
      <c r="F29" s="55" t="s">
        <v>273</v>
      </c>
      <c r="G29" s="53">
        <f>VLOOKUP(D29,'[1]Лист3'!$B$2:$C$148,2,0)</f>
        <v>2820</v>
      </c>
      <c r="H29" s="105">
        <f>VLOOKUP(D29,'[1]Лист3'!$B$2:$D$148,3,0)</f>
        <v>2256</v>
      </c>
      <c r="I29" s="80">
        <f>I27*0.5</f>
        <v>789.5999999999999</v>
      </c>
      <c r="J29" s="81"/>
      <c r="K29" s="80">
        <f t="shared" si="0"/>
        <v>1353.6</v>
      </c>
      <c r="L29" s="81"/>
      <c r="M29" s="93">
        <f t="shared" si="1"/>
        <v>0</v>
      </c>
    </row>
    <row r="30" spans="2:14" s="31" customFormat="1" ht="11.25" outlineLevel="2">
      <c r="B30" s="31" t="str">
        <f>F30</f>
        <v>Чай ароматизированный зеленый Силуэт, россыпь</v>
      </c>
      <c r="C30" s="49"/>
      <c r="D30" s="257" t="s">
        <v>105</v>
      </c>
      <c r="E30" s="258">
        <v>4607008952902</v>
      </c>
      <c r="F30" s="259" t="s">
        <v>150</v>
      </c>
      <c r="G30" s="260">
        <f>VLOOKUP(D30,'[1]Лист3'!$B$2:$C$148,2,0)</f>
        <v>2660</v>
      </c>
      <c r="H30" s="261">
        <f>VLOOKUP(D30,'[1]Лист3'!$B$2:$D$148,3,0)</f>
        <v>2128</v>
      </c>
      <c r="I30" s="262">
        <f>H30*0.7</f>
        <v>1489.6</v>
      </c>
      <c r="J30" s="263"/>
      <c r="K30" s="262">
        <f t="shared" si="0"/>
        <v>1276.8</v>
      </c>
      <c r="L30" s="263"/>
      <c r="M30" s="264">
        <f t="shared" si="1"/>
        <v>0</v>
      </c>
      <c r="N30" s="69"/>
    </row>
    <row r="31" spans="2:13" ht="11.25" outlineLevel="3">
      <c r="B31" s="219" t="str">
        <f>F30</f>
        <v>Чай ароматизированный зеленый Силуэт, россыпь</v>
      </c>
      <c r="C31" s="49"/>
      <c r="D31" s="257" t="str">
        <f>D30</f>
        <v>Ц-076</v>
      </c>
      <c r="E31" s="265"/>
      <c r="F31" s="266" t="s">
        <v>272</v>
      </c>
      <c r="G31" s="260">
        <f>VLOOKUP(D31,'[1]Лист3'!$B$2:$C$148,2,0)</f>
        <v>2660</v>
      </c>
      <c r="H31" s="261">
        <f>VLOOKUP(D31,'[1]Лист3'!$B$2:$D$148,3,0)</f>
        <v>2128</v>
      </c>
      <c r="I31" s="262">
        <f>I30*0.25</f>
        <v>372.4</v>
      </c>
      <c r="J31" s="263"/>
      <c r="K31" s="262">
        <f t="shared" si="0"/>
        <v>1276.8</v>
      </c>
      <c r="L31" s="263"/>
      <c r="M31" s="264">
        <f t="shared" si="1"/>
        <v>0</v>
      </c>
    </row>
    <row r="32" spans="2:13" ht="11.25" outlineLevel="3">
      <c r="B32" s="219" t="str">
        <f>F30</f>
        <v>Чай ароматизированный зеленый Силуэт, россыпь</v>
      </c>
      <c r="C32" s="49"/>
      <c r="D32" s="104" t="str">
        <f>D30</f>
        <v>Ц-076</v>
      </c>
      <c r="E32" s="54"/>
      <c r="F32" s="55" t="s">
        <v>273</v>
      </c>
      <c r="G32" s="53">
        <f>VLOOKUP(D32,'[1]Лист3'!$B$2:$C$148,2,0)</f>
        <v>2660</v>
      </c>
      <c r="H32" s="105">
        <f>VLOOKUP(D32,'[1]Лист3'!$B$2:$D$148,3,0)</f>
        <v>2128</v>
      </c>
      <c r="I32" s="80">
        <f>I30*0.5</f>
        <v>744.8</v>
      </c>
      <c r="J32" s="81"/>
      <c r="K32" s="80">
        <f t="shared" si="0"/>
        <v>1276.8</v>
      </c>
      <c r="L32" s="81"/>
      <c r="M32" s="93">
        <f t="shared" si="1"/>
        <v>0</v>
      </c>
    </row>
    <row r="33" spans="2:14" s="31" customFormat="1" ht="11.25" outlineLevel="2">
      <c r="B33" s="31" t="str">
        <f>F33</f>
        <v>Чай ароматизированный зеленый Солнечный персик, россыпь</v>
      </c>
      <c r="C33" s="49"/>
      <c r="D33" s="102">
        <v>3401</v>
      </c>
      <c r="E33" s="50">
        <v>4607008953145</v>
      </c>
      <c r="F33" s="51" t="s">
        <v>151</v>
      </c>
      <c r="G33" s="52">
        <f>VLOOKUP(D33,'[1]Лист3'!$B$2:$C$148,2,0)</f>
        <v>2080</v>
      </c>
      <c r="H33" s="103">
        <f>VLOOKUP(D33,'[1]Лист3'!$B$2:$D$148,3,0)</f>
        <v>1664</v>
      </c>
      <c r="I33" s="78">
        <f>H33*0.7</f>
        <v>1164.8</v>
      </c>
      <c r="J33" s="79"/>
      <c r="K33" s="78">
        <f t="shared" si="0"/>
        <v>998.4</v>
      </c>
      <c r="L33" s="79"/>
      <c r="M33" s="92">
        <f t="shared" si="1"/>
        <v>0</v>
      </c>
      <c r="N33" s="69"/>
    </row>
    <row r="34" spans="2:13" ht="11.25" outlineLevel="3">
      <c r="B34" s="219" t="str">
        <f>F33</f>
        <v>Чай ароматизированный зеленый Солнечный персик, россыпь</v>
      </c>
      <c r="C34" s="49"/>
      <c r="D34" s="104">
        <f>D33</f>
        <v>3401</v>
      </c>
      <c r="E34" s="54"/>
      <c r="F34" s="55" t="s">
        <v>272</v>
      </c>
      <c r="G34" s="53">
        <f>VLOOKUP(D34,'[1]Лист3'!$B$2:$C$148,2,0)</f>
        <v>2080</v>
      </c>
      <c r="H34" s="105">
        <f>VLOOKUP(D34,'[1]Лист3'!$B$2:$D$148,3,0)</f>
        <v>1664</v>
      </c>
      <c r="I34" s="80">
        <f>I33*0.25</f>
        <v>291.2</v>
      </c>
      <c r="J34" s="81"/>
      <c r="K34" s="80">
        <f t="shared" si="0"/>
        <v>998.4</v>
      </c>
      <c r="L34" s="81"/>
      <c r="M34" s="93">
        <f t="shared" si="1"/>
        <v>0</v>
      </c>
    </row>
    <row r="35" spans="2:13" ht="11.25" outlineLevel="3">
      <c r="B35" s="219" t="str">
        <f>F33</f>
        <v>Чай ароматизированный зеленый Солнечный персик, россыпь</v>
      </c>
      <c r="C35" s="49"/>
      <c r="D35" s="104">
        <f>D33</f>
        <v>3401</v>
      </c>
      <c r="E35" s="54"/>
      <c r="F35" s="55" t="s">
        <v>273</v>
      </c>
      <c r="G35" s="53">
        <f>VLOOKUP(D35,'[1]Лист3'!$B$2:$C$148,2,0)</f>
        <v>2080</v>
      </c>
      <c r="H35" s="105">
        <f>VLOOKUP(D35,'[1]Лист3'!$B$2:$D$148,3,0)</f>
        <v>1664</v>
      </c>
      <c r="I35" s="80">
        <f>I33*0.5</f>
        <v>582.4</v>
      </c>
      <c r="J35" s="81"/>
      <c r="K35" s="80">
        <f t="shared" si="0"/>
        <v>998.4</v>
      </c>
      <c r="L35" s="81"/>
      <c r="M35" s="93">
        <f t="shared" si="1"/>
        <v>0</v>
      </c>
    </row>
    <row r="36" spans="2:14" s="31" customFormat="1" ht="11.25" outlineLevel="2">
      <c r="B36" s="31" t="str">
        <f>F36</f>
        <v>Чай ароматизированный зеленый Соу-Сэп, россыпь</v>
      </c>
      <c r="C36" s="49"/>
      <c r="D36" s="104" t="s">
        <v>106</v>
      </c>
      <c r="E36" s="56">
        <v>4607008954005</v>
      </c>
      <c r="F36" s="57" t="s">
        <v>152</v>
      </c>
      <c r="G36" s="58">
        <f>VLOOKUP(D36,'[1]Лист3'!$B$2:$C$148,2,0)</f>
        <v>2660</v>
      </c>
      <c r="H36" s="106">
        <f>VLOOKUP(D36,'[1]Лист3'!$B$2:$D$148,3,0)</f>
        <v>2128</v>
      </c>
      <c r="I36" s="82">
        <f>H36*0.7</f>
        <v>1489.6</v>
      </c>
      <c r="J36" s="83"/>
      <c r="K36" s="82">
        <f t="shared" si="0"/>
        <v>1276.8</v>
      </c>
      <c r="L36" s="83"/>
      <c r="M36" s="94">
        <f t="shared" si="1"/>
        <v>0</v>
      </c>
      <c r="N36" s="69"/>
    </row>
    <row r="37" spans="2:13" ht="11.25" outlineLevel="3">
      <c r="B37" s="219" t="str">
        <f>F36</f>
        <v>Чай ароматизированный зеленый Соу-Сэп, россыпь</v>
      </c>
      <c r="C37" s="49"/>
      <c r="D37" s="104" t="str">
        <f>D36</f>
        <v>04747720 </v>
      </c>
      <c r="E37" s="54"/>
      <c r="F37" s="55" t="s">
        <v>272</v>
      </c>
      <c r="G37" s="53">
        <f>VLOOKUP(D37,'[1]Лист3'!$B$2:$C$148,2,0)</f>
        <v>2660</v>
      </c>
      <c r="H37" s="105">
        <f>VLOOKUP(D37,'[1]Лист3'!$B$2:$D$148,3,0)</f>
        <v>2128</v>
      </c>
      <c r="I37" s="80">
        <f>I36*0.25</f>
        <v>372.4</v>
      </c>
      <c r="J37" s="81"/>
      <c r="K37" s="80">
        <f t="shared" si="0"/>
        <v>1276.8</v>
      </c>
      <c r="L37" s="81"/>
      <c r="M37" s="93">
        <f t="shared" si="1"/>
        <v>0</v>
      </c>
    </row>
    <row r="38" spans="2:13" ht="11.25" outlineLevel="3">
      <c r="B38" s="219" t="str">
        <f>F36</f>
        <v>Чай ароматизированный зеленый Соу-Сэп, россыпь</v>
      </c>
      <c r="C38" s="49"/>
      <c r="D38" s="104" t="str">
        <f>D36</f>
        <v>04747720 </v>
      </c>
      <c r="E38" s="54"/>
      <c r="F38" s="55" t="s">
        <v>273</v>
      </c>
      <c r="G38" s="53">
        <f>VLOOKUP(D38,'[1]Лист3'!$B$2:$C$148,2,0)</f>
        <v>2660</v>
      </c>
      <c r="H38" s="105">
        <f>VLOOKUP(D38,'[1]Лист3'!$B$2:$D$148,3,0)</f>
        <v>2128</v>
      </c>
      <c r="I38" s="80">
        <f>I36*0.5</f>
        <v>744.8</v>
      </c>
      <c r="J38" s="81"/>
      <c r="K38" s="80">
        <f t="shared" si="0"/>
        <v>1276.8</v>
      </c>
      <c r="L38" s="81"/>
      <c r="M38" s="93">
        <f t="shared" si="1"/>
        <v>0</v>
      </c>
    </row>
    <row r="39" spans="2:14" s="31" customFormat="1" ht="11.25" outlineLevel="2">
      <c r="B39" s="31" t="str">
        <f>F39</f>
        <v>Чай ароматизированный зеленый Японская липа, россыпь</v>
      </c>
      <c r="C39" s="49"/>
      <c r="D39" s="257">
        <v>221315</v>
      </c>
      <c r="E39" s="258">
        <v>2000456499777</v>
      </c>
      <c r="F39" s="259" t="s">
        <v>153</v>
      </c>
      <c r="G39" s="260">
        <f>VLOOKUP(D39,'[1]Лист3'!$B$2:$C$148,2,0)</f>
        <v>2720</v>
      </c>
      <c r="H39" s="261">
        <f>VLOOKUP(D39,'[1]Лист3'!$B$2:$D$148,3,0)</f>
        <v>2176</v>
      </c>
      <c r="I39" s="262">
        <f>H39*0.7</f>
        <v>1523.1999999999998</v>
      </c>
      <c r="J39" s="263"/>
      <c r="K39" s="262">
        <f t="shared" si="0"/>
        <v>1305.6</v>
      </c>
      <c r="L39" s="263"/>
      <c r="M39" s="264">
        <f t="shared" si="1"/>
        <v>0</v>
      </c>
      <c r="N39" s="69"/>
    </row>
    <row r="40" spans="2:13" ht="11.25" outlineLevel="3">
      <c r="B40" s="219" t="str">
        <f>F39</f>
        <v>Чай ароматизированный зеленый Японская липа, россыпь</v>
      </c>
      <c r="C40" s="49"/>
      <c r="D40" s="257">
        <f>D39</f>
        <v>221315</v>
      </c>
      <c r="E40" s="265"/>
      <c r="F40" s="266" t="s">
        <v>272</v>
      </c>
      <c r="G40" s="260">
        <f>VLOOKUP(D40,'[1]Лист3'!$B$2:$C$148,2,0)</f>
        <v>2720</v>
      </c>
      <c r="H40" s="261">
        <f>VLOOKUP(D40,'[1]Лист3'!$B$2:$D$148,3,0)</f>
        <v>2176</v>
      </c>
      <c r="I40" s="262">
        <f>I39*0.25</f>
        <v>380.79999999999995</v>
      </c>
      <c r="J40" s="263"/>
      <c r="K40" s="262">
        <f t="shared" si="0"/>
        <v>1305.6</v>
      </c>
      <c r="L40" s="263"/>
      <c r="M40" s="264">
        <f t="shared" si="1"/>
        <v>0</v>
      </c>
    </row>
    <row r="41" spans="2:13" ht="11.25" outlineLevel="3">
      <c r="B41" s="219" t="str">
        <f>F39</f>
        <v>Чай ароматизированный зеленый Японская липа, россыпь</v>
      </c>
      <c r="C41" s="49"/>
      <c r="D41" s="257">
        <f>D39</f>
        <v>221315</v>
      </c>
      <c r="E41" s="265"/>
      <c r="F41" s="266" t="s">
        <v>273</v>
      </c>
      <c r="G41" s="260">
        <f>VLOOKUP(D41,'[1]Лист3'!$B$2:$C$148,2,0)</f>
        <v>2720</v>
      </c>
      <c r="H41" s="261">
        <f>VLOOKUP(D41,'[1]Лист3'!$B$2:$D$148,3,0)</f>
        <v>2176</v>
      </c>
      <c r="I41" s="262">
        <f>I39*0.5</f>
        <v>761.5999999999999</v>
      </c>
      <c r="J41" s="263"/>
      <c r="K41" s="262">
        <f t="shared" si="0"/>
        <v>1305.6</v>
      </c>
      <c r="L41" s="263"/>
      <c r="M41" s="264">
        <f t="shared" si="1"/>
        <v>0</v>
      </c>
    </row>
    <row r="42" spans="2:14" s="31" customFormat="1" ht="11.25" outlineLevel="2">
      <c r="B42" s="31" t="str">
        <f>F42</f>
        <v>Чай ароматизированный купаж 1001 ночь россыпь</v>
      </c>
      <c r="C42" s="49"/>
      <c r="D42" s="102">
        <v>221221</v>
      </c>
      <c r="E42" s="50">
        <v>2000456498121</v>
      </c>
      <c r="F42" s="51" t="s">
        <v>154</v>
      </c>
      <c r="G42" s="52">
        <f>VLOOKUP(D42,'[1]Лист3'!$B$2:$C$148,2,0)</f>
        <v>2840</v>
      </c>
      <c r="H42" s="103">
        <f>VLOOKUP(D42,'[1]Лист3'!$B$2:$D$148,3,0)</f>
        <v>2272</v>
      </c>
      <c r="I42" s="78">
        <f>H42*0.7</f>
        <v>1590.3999999999999</v>
      </c>
      <c r="J42" s="79"/>
      <c r="K42" s="78">
        <f t="shared" si="0"/>
        <v>1363.2</v>
      </c>
      <c r="L42" s="79"/>
      <c r="M42" s="92">
        <f t="shared" si="1"/>
        <v>0</v>
      </c>
      <c r="N42" s="69"/>
    </row>
    <row r="43" spans="2:13" ht="11.25" outlineLevel="3">
      <c r="B43" s="219" t="str">
        <f>F42</f>
        <v>Чай ароматизированный купаж 1001 ночь россыпь</v>
      </c>
      <c r="C43" s="49"/>
      <c r="D43" s="257">
        <f>D42</f>
        <v>221221</v>
      </c>
      <c r="E43" s="265"/>
      <c r="F43" s="266" t="s">
        <v>272</v>
      </c>
      <c r="G43" s="260">
        <f>VLOOKUP(D43,'[1]Лист3'!$B$2:$C$148,2,0)</f>
        <v>2840</v>
      </c>
      <c r="H43" s="261">
        <f>VLOOKUP(D43,'[1]Лист3'!$B$2:$D$148,3,0)</f>
        <v>2272</v>
      </c>
      <c r="I43" s="262">
        <f>I42*0.25</f>
        <v>397.59999999999997</v>
      </c>
      <c r="J43" s="263"/>
      <c r="K43" s="262">
        <f t="shared" si="0"/>
        <v>1363.2</v>
      </c>
      <c r="L43" s="263"/>
      <c r="M43" s="264">
        <f t="shared" si="1"/>
        <v>0</v>
      </c>
    </row>
    <row r="44" spans="2:13" ht="11.25" outlineLevel="3">
      <c r="B44" s="219" t="str">
        <f>F42</f>
        <v>Чай ароматизированный купаж 1001 ночь россыпь</v>
      </c>
      <c r="C44" s="49"/>
      <c r="D44" s="257">
        <f>D42</f>
        <v>221221</v>
      </c>
      <c r="E44" s="265"/>
      <c r="F44" s="266" t="s">
        <v>273</v>
      </c>
      <c r="G44" s="260">
        <f>VLOOKUP(D44,'[1]Лист3'!$B$2:$C$148,2,0)</f>
        <v>2840</v>
      </c>
      <c r="H44" s="261">
        <f>VLOOKUP(D44,'[1]Лист3'!$B$2:$D$148,3,0)</f>
        <v>2272</v>
      </c>
      <c r="I44" s="262">
        <f>I42*0.5</f>
        <v>795.1999999999999</v>
      </c>
      <c r="J44" s="263"/>
      <c r="K44" s="262">
        <f t="shared" si="0"/>
        <v>1363.2</v>
      </c>
      <c r="L44" s="263"/>
      <c r="M44" s="264">
        <f t="shared" si="1"/>
        <v>0</v>
      </c>
    </row>
    <row r="45" spans="2:14" s="31" customFormat="1" ht="11.25" outlineLevel="2">
      <c r="B45" s="31" t="str">
        <f>F45</f>
        <v>Чай ароматизированный купаж Мой ангел, россыпь</v>
      </c>
      <c r="C45" s="49"/>
      <c r="D45" s="257">
        <v>221210</v>
      </c>
      <c r="E45" s="258">
        <v>2000456500268</v>
      </c>
      <c r="F45" s="268" t="s">
        <v>155</v>
      </c>
      <c r="G45" s="260">
        <f>VLOOKUP(D45,'[1]Лист3'!$B$2:$C$148,2,0)</f>
        <v>2840</v>
      </c>
      <c r="H45" s="261">
        <f>VLOOKUP(D45,'[1]Лист3'!$B$2:$D$148,3,0)</f>
        <v>2272</v>
      </c>
      <c r="I45" s="262">
        <f>H45*0.7</f>
        <v>1590.3999999999999</v>
      </c>
      <c r="J45" s="263"/>
      <c r="K45" s="262">
        <f t="shared" si="0"/>
        <v>1363.2</v>
      </c>
      <c r="L45" s="263"/>
      <c r="M45" s="264">
        <f t="shared" si="1"/>
        <v>0</v>
      </c>
      <c r="N45" s="69"/>
    </row>
    <row r="46" spans="2:13" ht="11.25" outlineLevel="3">
      <c r="B46" s="219" t="str">
        <f>F45</f>
        <v>Чай ароматизированный купаж Мой ангел, россыпь</v>
      </c>
      <c r="C46" s="49"/>
      <c r="D46" s="257">
        <f>D45</f>
        <v>221210</v>
      </c>
      <c r="E46" s="265"/>
      <c r="F46" s="266" t="s">
        <v>272</v>
      </c>
      <c r="G46" s="260">
        <f>VLOOKUP(D46,'[1]Лист3'!$B$2:$C$148,2,0)</f>
        <v>2840</v>
      </c>
      <c r="H46" s="261">
        <f>VLOOKUP(D46,'[1]Лист3'!$B$2:$D$148,3,0)</f>
        <v>2272</v>
      </c>
      <c r="I46" s="262">
        <f>I45*0.25</f>
        <v>397.59999999999997</v>
      </c>
      <c r="J46" s="263"/>
      <c r="K46" s="262">
        <f t="shared" si="0"/>
        <v>1363.2</v>
      </c>
      <c r="L46" s="263"/>
      <c r="M46" s="264">
        <f t="shared" si="1"/>
        <v>0</v>
      </c>
    </row>
    <row r="47" spans="2:13" ht="11.25" outlineLevel="3">
      <c r="B47" s="219" t="str">
        <f>F45</f>
        <v>Чай ароматизированный купаж Мой ангел, россыпь</v>
      </c>
      <c r="C47" s="49"/>
      <c r="D47" s="257">
        <f>D45</f>
        <v>221210</v>
      </c>
      <c r="E47" s="265"/>
      <c r="F47" s="266" t="s">
        <v>273</v>
      </c>
      <c r="G47" s="260">
        <f>VLOOKUP(D47,'[1]Лист3'!$B$2:$C$148,2,0)</f>
        <v>2840</v>
      </c>
      <c r="H47" s="261">
        <f>VLOOKUP(D47,'[1]Лист3'!$B$2:$D$148,3,0)</f>
        <v>2272</v>
      </c>
      <c r="I47" s="262">
        <f>I45*0.5</f>
        <v>795.1999999999999</v>
      </c>
      <c r="J47" s="263"/>
      <c r="K47" s="262">
        <f t="shared" si="0"/>
        <v>1363.2</v>
      </c>
      <c r="L47" s="263"/>
      <c r="M47" s="264">
        <f t="shared" si="1"/>
        <v>0</v>
      </c>
    </row>
    <row r="48" spans="2:14" s="31" customFormat="1" ht="11.25" outlineLevel="2">
      <c r="B48" s="31" t="str">
        <f>F48</f>
        <v>Чай ароматизированный черный "Айриш Крим.", россыпь</v>
      </c>
      <c r="C48" s="49"/>
      <c r="D48" s="257">
        <v>3033</v>
      </c>
      <c r="E48" s="258">
        <v>4665271163098</v>
      </c>
      <c r="F48" s="268" t="s">
        <v>156</v>
      </c>
      <c r="G48" s="260">
        <f>VLOOKUP(D48,'[1]Лист3'!$B$2:$C$148,2,0)</f>
        <v>1780</v>
      </c>
      <c r="H48" s="261">
        <f>VLOOKUP(D48,'[1]Лист3'!$B$2:$D$148,3,0)</f>
        <v>1424</v>
      </c>
      <c r="I48" s="262">
        <f>H48*0.7</f>
        <v>996.8</v>
      </c>
      <c r="J48" s="263"/>
      <c r="K48" s="262">
        <f t="shared" si="0"/>
        <v>854.4</v>
      </c>
      <c r="L48" s="263"/>
      <c r="M48" s="264">
        <f t="shared" si="1"/>
        <v>0</v>
      </c>
      <c r="N48" s="69"/>
    </row>
    <row r="49" spans="2:13" ht="11.25" outlineLevel="3">
      <c r="B49" s="219" t="str">
        <f>F48</f>
        <v>Чай ароматизированный черный "Айриш Крим.", россыпь</v>
      </c>
      <c r="C49" s="49"/>
      <c r="D49" s="257">
        <f>D48</f>
        <v>3033</v>
      </c>
      <c r="E49" s="265"/>
      <c r="F49" s="266" t="s">
        <v>272</v>
      </c>
      <c r="G49" s="260">
        <f>VLOOKUP(D49,'[1]Лист3'!$B$2:$C$148,2,0)</f>
        <v>1780</v>
      </c>
      <c r="H49" s="261">
        <f>VLOOKUP(D49,'[1]Лист3'!$B$2:$D$148,3,0)</f>
        <v>1424</v>
      </c>
      <c r="I49" s="262">
        <f>I48*0.25</f>
        <v>249.2</v>
      </c>
      <c r="J49" s="263"/>
      <c r="K49" s="262">
        <f t="shared" si="0"/>
        <v>854.4</v>
      </c>
      <c r="L49" s="263"/>
      <c r="M49" s="264">
        <f t="shared" si="1"/>
        <v>0</v>
      </c>
    </row>
    <row r="50" spans="2:13" ht="11.25" outlineLevel="3">
      <c r="B50" s="219" t="str">
        <f>F48</f>
        <v>Чай ароматизированный черный "Айриш Крим.", россыпь</v>
      </c>
      <c r="C50" s="49"/>
      <c r="D50" s="257">
        <f>D48</f>
        <v>3033</v>
      </c>
      <c r="E50" s="265"/>
      <c r="F50" s="266" t="s">
        <v>273</v>
      </c>
      <c r="G50" s="260">
        <f>VLOOKUP(D50,'[1]Лист3'!$B$2:$C$148,2,0)</f>
        <v>1780</v>
      </c>
      <c r="H50" s="261">
        <f>VLOOKUP(D50,'[1]Лист3'!$B$2:$D$148,3,0)</f>
        <v>1424</v>
      </c>
      <c r="I50" s="262">
        <f>I48*0.5</f>
        <v>498.4</v>
      </c>
      <c r="J50" s="263"/>
      <c r="K50" s="262">
        <f t="shared" si="0"/>
        <v>854.4</v>
      </c>
      <c r="L50" s="263"/>
      <c r="M50" s="264">
        <f t="shared" si="1"/>
        <v>0</v>
      </c>
    </row>
    <row r="51" spans="2:14" s="31" customFormat="1" ht="11.25" outlineLevel="2">
      <c r="B51" s="31" t="str">
        <f>F51</f>
        <v>Чай ароматизированный черный "Земляника со сливками", россыпь</v>
      </c>
      <c r="C51" s="49"/>
      <c r="D51" s="257">
        <v>3038</v>
      </c>
      <c r="E51" s="258">
        <v>4665271163142</v>
      </c>
      <c r="F51" s="268" t="s">
        <v>157</v>
      </c>
      <c r="G51" s="260">
        <f>VLOOKUP(D51,'[1]Лист3'!$B$2:$C$148,2,0)</f>
        <v>1960</v>
      </c>
      <c r="H51" s="261">
        <f>VLOOKUP(D51,'[1]Лист3'!$B$2:$D$148,3,0)</f>
        <v>1568</v>
      </c>
      <c r="I51" s="262">
        <f>H51*0.7</f>
        <v>1097.6</v>
      </c>
      <c r="J51" s="263"/>
      <c r="K51" s="262">
        <f t="shared" si="0"/>
        <v>940.8</v>
      </c>
      <c r="L51" s="263"/>
      <c r="M51" s="264">
        <f t="shared" si="1"/>
        <v>0</v>
      </c>
      <c r="N51" s="69"/>
    </row>
    <row r="52" spans="2:13" ht="11.25" outlineLevel="3">
      <c r="B52" s="219" t="str">
        <f>F51</f>
        <v>Чай ароматизированный черный "Земляника со сливками", россыпь</v>
      </c>
      <c r="C52" s="49"/>
      <c r="D52" s="257">
        <f>D51</f>
        <v>3038</v>
      </c>
      <c r="E52" s="265"/>
      <c r="F52" s="266" t="s">
        <v>272</v>
      </c>
      <c r="G52" s="260">
        <f>VLOOKUP(D52,'[1]Лист3'!$B$2:$C$148,2,0)</f>
        <v>1960</v>
      </c>
      <c r="H52" s="261">
        <f>VLOOKUP(D52,'[1]Лист3'!$B$2:$D$148,3,0)</f>
        <v>1568</v>
      </c>
      <c r="I52" s="262">
        <f>I51*0.25</f>
        <v>274.4</v>
      </c>
      <c r="J52" s="263"/>
      <c r="K52" s="262">
        <f t="shared" si="0"/>
        <v>940.8</v>
      </c>
      <c r="L52" s="263"/>
      <c r="M52" s="264">
        <f t="shared" si="1"/>
        <v>0</v>
      </c>
    </row>
    <row r="53" spans="2:13" ht="11.25" outlineLevel="3">
      <c r="B53" s="219" t="str">
        <f>F51</f>
        <v>Чай ароматизированный черный "Земляника со сливками", россыпь</v>
      </c>
      <c r="C53" s="49"/>
      <c r="D53" s="257">
        <f>D51</f>
        <v>3038</v>
      </c>
      <c r="E53" s="265"/>
      <c r="F53" s="266" t="s">
        <v>273</v>
      </c>
      <c r="G53" s="260">
        <f>VLOOKUP(D53,'[1]Лист3'!$B$2:$C$148,2,0)</f>
        <v>1960</v>
      </c>
      <c r="H53" s="261">
        <f>VLOOKUP(D53,'[1]Лист3'!$B$2:$D$148,3,0)</f>
        <v>1568</v>
      </c>
      <c r="I53" s="262">
        <f>I51*0.5</f>
        <v>548.8</v>
      </c>
      <c r="J53" s="263"/>
      <c r="K53" s="262">
        <f t="shared" si="0"/>
        <v>940.8</v>
      </c>
      <c r="L53" s="263"/>
      <c r="M53" s="264">
        <f t="shared" si="1"/>
        <v>0</v>
      </c>
    </row>
    <row r="54" spans="2:14" s="31" customFormat="1" ht="11.25" outlineLevel="2">
      <c r="B54" s="31" t="str">
        <f>F54</f>
        <v>Чай ароматизированный черный "Имбирный Пряник", россыпь</v>
      </c>
      <c r="C54" s="49"/>
      <c r="D54" s="257">
        <v>3042</v>
      </c>
      <c r="E54" s="258">
        <v>4665271163180</v>
      </c>
      <c r="F54" s="259" t="s">
        <v>158</v>
      </c>
      <c r="G54" s="260">
        <f>VLOOKUP(D54,'[1]Лист3'!$B$2:$C$148,2,0)</f>
        <v>1960</v>
      </c>
      <c r="H54" s="261">
        <f>VLOOKUP(D54,'[1]Лист3'!$B$2:$D$148,3,0)</f>
        <v>1568</v>
      </c>
      <c r="I54" s="262">
        <f>H54*0.7</f>
        <v>1097.6</v>
      </c>
      <c r="J54" s="263"/>
      <c r="K54" s="262">
        <f t="shared" si="0"/>
        <v>940.8</v>
      </c>
      <c r="L54" s="263"/>
      <c r="M54" s="264">
        <f t="shared" si="1"/>
        <v>0</v>
      </c>
      <c r="N54" s="69"/>
    </row>
    <row r="55" spans="2:13" ht="11.25" outlineLevel="3">
      <c r="B55" s="219" t="str">
        <f>F54</f>
        <v>Чай ароматизированный черный "Имбирный Пряник", россыпь</v>
      </c>
      <c r="C55" s="49"/>
      <c r="D55" s="257">
        <f>D54</f>
        <v>3042</v>
      </c>
      <c r="E55" s="265"/>
      <c r="F55" s="266" t="s">
        <v>272</v>
      </c>
      <c r="G55" s="260">
        <f>VLOOKUP(D55,'[1]Лист3'!$B$2:$C$148,2,0)</f>
        <v>1960</v>
      </c>
      <c r="H55" s="261">
        <f>VLOOKUP(D55,'[1]Лист3'!$B$2:$D$148,3,0)</f>
        <v>1568</v>
      </c>
      <c r="I55" s="262">
        <f>I54*0.25</f>
        <v>274.4</v>
      </c>
      <c r="J55" s="263"/>
      <c r="K55" s="262">
        <f t="shared" si="0"/>
        <v>940.8</v>
      </c>
      <c r="L55" s="263"/>
      <c r="M55" s="264">
        <f t="shared" si="1"/>
        <v>0</v>
      </c>
    </row>
    <row r="56" spans="2:13" ht="11.25" outlineLevel="3">
      <c r="B56" s="219" t="str">
        <f>F54</f>
        <v>Чай ароматизированный черный "Имбирный Пряник", россыпь</v>
      </c>
      <c r="C56" s="49"/>
      <c r="D56" s="257">
        <f>D54</f>
        <v>3042</v>
      </c>
      <c r="E56" s="265"/>
      <c r="F56" s="266" t="s">
        <v>273</v>
      </c>
      <c r="G56" s="260">
        <f>VLOOKUP(D56,'[1]Лист3'!$B$2:$C$148,2,0)</f>
        <v>1960</v>
      </c>
      <c r="H56" s="261">
        <f>VLOOKUP(D56,'[1]Лист3'!$B$2:$D$148,3,0)</f>
        <v>1568</v>
      </c>
      <c r="I56" s="262">
        <f>I54*0.5</f>
        <v>548.8</v>
      </c>
      <c r="J56" s="263"/>
      <c r="K56" s="262">
        <f t="shared" si="0"/>
        <v>940.8</v>
      </c>
      <c r="L56" s="263"/>
      <c r="M56" s="264">
        <f t="shared" si="1"/>
        <v>0</v>
      </c>
    </row>
    <row r="57" spans="2:14" s="31" customFormat="1" ht="11.25" outlineLevel="2">
      <c r="B57" s="31" t="str">
        <f>F57</f>
        <v>Чай ароматизированный черный "Клубника и Дыня", россыпь</v>
      </c>
      <c r="C57" s="49"/>
      <c r="D57" s="257">
        <v>3004</v>
      </c>
      <c r="E57" s="258">
        <v>4665271163296</v>
      </c>
      <c r="F57" s="268" t="s">
        <v>159</v>
      </c>
      <c r="G57" s="260">
        <f>VLOOKUP(D57,'[1]Лист3'!$B$2:$C$148,2,0)</f>
        <v>1780</v>
      </c>
      <c r="H57" s="261">
        <f>VLOOKUP(D57,'[1]Лист3'!$B$2:$D$148,3,0)</f>
        <v>1424</v>
      </c>
      <c r="I57" s="262">
        <f>H57*0.7</f>
        <v>996.8</v>
      </c>
      <c r="J57" s="263"/>
      <c r="K57" s="262">
        <f t="shared" si="0"/>
        <v>854.4</v>
      </c>
      <c r="L57" s="263"/>
      <c r="M57" s="264">
        <f t="shared" si="1"/>
        <v>0</v>
      </c>
      <c r="N57" s="69"/>
    </row>
    <row r="58" spans="2:13" ht="11.25" outlineLevel="3">
      <c r="B58" s="219" t="str">
        <f>F57</f>
        <v>Чай ароматизированный черный "Клубника и Дыня", россыпь</v>
      </c>
      <c r="C58" s="49"/>
      <c r="D58" s="257">
        <f>D57</f>
        <v>3004</v>
      </c>
      <c r="E58" s="265"/>
      <c r="F58" s="266" t="s">
        <v>272</v>
      </c>
      <c r="G58" s="260">
        <f>VLOOKUP(D58,'[1]Лист3'!$B$2:$C$148,2,0)</f>
        <v>1780</v>
      </c>
      <c r="H58" s="261">
        <f>VLOOKUP(D58,'[1]Лист3'!$B$2:$D$148,3,0)</f>
        <v>1424</v>
      </c>
      <c r="I58" s="262">
        <f>I57*0.25</f>
        <v>249.2</v>
      </c>
      <c r="J58" s="263"/>
      <c r="K58" s="262">
        <f t="shared" si="0"/>
        <v>854.4</v>
      </c>
      <c r="L58" s="263"/>
      <c r="M58" s="264">
        <f t="shared" si="1"/>
        <v>0</v>
      </c>
    </row>
    <row r="59" spans="2:13" ht="11.25" outlineLevel="3">
      <c r="B59" s="219" t="str">
        <f>F57</f>
        <v>Чай ароматизированный черный "Клубника и Дыня", россыпь</v>
      </c>
      <c r="C59" s="49"/>
      <c r="D59" s="257">
        <f>D57</f>
        <v>3004</v>
      </c>
      <c r="E59" s="265"/>
      <c r="F59" s="266" t="s">
        <v>273</v>
      </c>
      <c r="G59" s="260">
        <f>VLOOKUP(D59,'[1]Лист3'!$B$2:$C$148,2,0)</f>
        <v>1780</v>
      </c>
      <c r="H59" s="261">
        <f>VLOOKUP(D59,'[1]Лист3'!$B$2:$D$148,3,0)</f>
        <v>1424</v>
      </c>
      <c r="I59" s="262">
        <f>I57*0.5</f>
        <v>498.4</v>
      </c>
      <c r="J59" s="263"/>
      <c r="K59" s="262">
        <f t="shared" si="0"/>
        <v>854.4</v>
      </c>
      <c r="L59" s="263"/>
      <c r="M59" s="264">
        <f t="shared" si="1"/>
        <v>0</v>
      </c>
    </row>
    <row r="60" spans="2:14" s="31" customFormat="1" ht="11.25" outlineLevel="2">
      <c r="B60" s="31" t="str">
        <f>F60</f>
        <v>Чай ароматизированный черный "Липовый мед", россыпь</v>
      </c>
      <c r="C60" s="49"/>
      <c r="D60" s="257">
        <v>3027</v>
      </c>
      <c r="E60" s="258">
        <v>4665271163067</v>
      </c>
      <c r="F60" s="268" t="s">
        <v>160</v>
      </c>
      <c r="G60" s="260">
        <f>VLOOKUP(D60,'[1]Лист3'!$B$2:$C$148,2,0)</f>
        <v>2660</v>
      </c>
      <c r="H60" s="261">
        <f>VLOOKUP(D60,'[1]Лист3'!$B$2:$D$148,3,0)</f>
        <v>2128</v>
      </c>
      <c r="I60" s="262">
        <f>H60*0.7</f>
        <v>1489.6</v>
      </c>
      <c r="J60" s="263"/>
      <c r="K60" s="262">
        <f t="shared" si="0"/>
        <v>1276.8</v>
      </c>
      <c r="L60" s="263"/>
      <c r="M60" s="264">
        <f t="shared" si="1"/>
        <v>0</v>
      </c>
      <c r="N60" s="69"/>
    </row>
    <row r="61" spans="2:13" ht="11.25" outlineLevel="3">
      <c r="B61" s="219" t="str">
        <f>F60</f>
        <v>Чай ароматизированный черный "Липовый мед", россыпь</v>
      </c>
      <c r="C61" s="49"/>
      <c r="D61" s="257">
        <f>D60</f>
        <v>3027</v>
      </c>
      <c r="E61" s="265"/>
      <c r="F61" s="266" t="s">
        <v>272</v>
      </c>
      <c r="G61" s="260">
        <f>VLOOKUP(D61,'[1]Лист3'!$B$2:$C$148,2,0)</f>
        <v>2660</v>
      </c>
      <c r="H61" s="261">
        <f>VLOOKUP(D61,'[1]Лист3'!$B$2:$D$148,3,0)</f>
        <v>2128</v>
      </c>
      <c r="I61" s="262">
        <f>I60*0.25</f>
        <v>372.4</v>
      </c>
      <c r="J61" s="263"/>
      <c r="K61" s="262">
        <f t="shared" si="0"/>
        <v>1276.8</v>
      </c>
      <c r="L61" s="263"/>
      <c r="M61" s="264">
        <f t="shared" si="1"/>
        <v>0</v>
      </c>
    </row>
    <row r="62" spans="2:13" ht="11.25" outlineLevel="3">
      <c r="B62" s="219" t="str">
        <f>F60</f>
        <v>Чай ароматизированный черный "Липовый мед", россыпь</v>
      </c>
      <c r="C62" s="49"/>
      <c r="D62" s="257">
        <f>D60</f>
        <v>3027</v>
      </c>
      <c r="E62" s="265"/>
      <c r="F62" s="266" t="s">
        <v>273</v>
      </c>
      <c r="G62" s="260">
        <f>VLOOKUP(D62,'[1]Лист3'!$B$2:$C$148,2,0)</f>
        <v>2660</v>
      </c>
      <c r="H62" s="261">
        <f>VLOOKUP(D62,'[1]Лист3'!$B$2:$D$148,3,0)</f>
        <v>2128</v>
      </c>
      <c r="I62" s="262">
        <f>I60*0.5</f>
        <v>744.8</v>
      </c>
      <c r="J62" s="263"/>
      <c r="K62" s="262">
        <f t="shared" si="0"/>
        <v>1276.8</v>
      </c>
      <c r="L62" s="263"/>
      <c r="M62" s="264">
        <f t="shared" si="1"/>
        <v>0</v>
      </c>
    </row>
    <row r="63" spans="2:14" s="31" customFormat="1" ht="11.25" outlineLevel="2">
      <c r="B63" s="31" t="str">
        <f>F63</f>
        <v>Чай ароматизированный черный Апельсиновое печенье, россыпь</v>
      </c>
      <c r="C63" s="49"/>
      <c r="D63" s="257">
        <v>221231</v>
      </c>
      <c r="E63" s="258">
        <v>2000456500763</v>
      </c>
      <c r="F63" s="259" t="s">
        <v>161</v>
      </c>
      <c r="G63" s="260">
        <f>VLOOKUP(D63,'[1]Лист3'!$B$2:$C$148,2,0)</f>
        <v>2840</v>
      </c>
      <c r="H63" s="261">
        <f>VLOOKUP(D63,'[1]Лист3'!$B$2:$D$148,3,0)</f>
        <v>2272</v>
      </c>
      <c r="I63" s="262">
        <f>H63*0.7</f>
        <v>1590.3999999999999</v>
      </c>
      <c r="J63" s="263"/>
      <c r="K63" s="262">
        <f t="shared" si="0"/>
        <v>1363.2</v>
      </c>
      <c r="L63" s="263"/>
      <c r="M63" s="264">
        <f t="shared" si="1"/>
        <v>0</v>
      </c>
      <c r="N63" s="69"/>
    </row>
    <row r="64" spans="2:13" ht="11.25" outlineLevel="3">
      <c r="B64" s="219" t="str">
        <f>F63</f>
        <v>Чай ароматизированный черный Апельсиновое печенье, россыпь</v>
      </c>
      <c r="C64" s="49"/>
      <c r="D64" s="257">
        <f>D63</f>
        <v>221231</v>
      </c>
      <c r="E64" s="265"/>
      <c r="F64" s="266" t="s">
        <v>272</v>
      </c>
      <c r="G64" s="260">
        <f>VLOOKUP(D64,'[1]Лист3'!$B$2:$C$148,2,0)</f>
        <v>2840</v>
      </c>
      <c r="H64" s="261">
        <f>VLOOKUP(D64,'[1]Лист3'!$B$2:$D$148,3,0)</f>
        <v>2272</v>
      </c>
      <c r="I64" s="262">
        <f>I63*0.25</f>
        <v>397.59999999999997</v>
      </c>
      <c r="J64" s="263"/>
      <c r="K64" s="262">
        <f t="shared" si="0"/>
        <v>1363.2</v>
      </c>
      <c r="L64" s="263"/>
      <c r="M64" s="264">
        <f t="shared" si="1"/>
        <v>0</v>
      </c>
    </row>
    <row r="65" spans="2:13" ht="11.25" outlineLevel="3">
      <c r="B65" s="219" t="str">
        <f>F63</f>
        <v>Чай ароматизированный черный Апельсиновое печенье, россыпь</v>
      </c>
      <c r="C65" s="49"/>
      <c r="D65" s="257">
        <f>D63</f>
        <v>221231</v>
      </c>
      <c r="E65" s="265"/>
      <c r="F65" s="266" t="s">
        <v>273</v>
      </c>
      <c r="G65" s="260">
        <f>VLOOKUP(D65,'[1]Лист3'!$B$2:$C$148,2,0)</f>
        <v>2840</v>
      </c>
      <c r="H65" s="261">
        <f>VLOOKUP(D65,'[1]Лист3'!$B$2:$D$148,3,0)</f>
        <v>2272</v>
      </c>
      <c r="I65" s="262">
        <f>I63*0.5</f>
        <v>795.1999999999999</v>
      </c>
      <c r="J65" s="263"/>
      <c r="K65" s="262">
        <f t="shared" si="0"/>
        <v>1363.2</v>
      </c>
      <c r="L65" s="263"/>
      <c r="M65" s="264">
        <f t="shared" si="1"/>
        <v>0</v>
      </c>
    </row>
    <row r="66" spans="2:14" s="31" customFormat="1" ht="11.25" outlineLevel="2">
      <c r="B66" s="31" t="str">
        <f>F66</f>
        <v>Чай ароматизированный черный Граф Орлов, россыпь</v>
      </c>
      <c r="C66" s="49"/>
      <c r="D66" s="102">
        <v>221234</v>
      </c>
      <c r="E66" s="50">
        <v>2000456498145</v>
      </c>
      <c r="F66" s="51" t="s">
        <v>162</v>
      </c>
      <c r="G66" s="52">
        <f>VLOOKUP(D66,'[1]Лист3'!$B$2:$C$148,2,0)</f>
        <v>2660</v>
      </c>
      <c r="H66" s="103">
        <f>VLOOKUP(D66,'[1]Лист3'!$B$2:$D$148,3,0)</f>
        <v>2128</v>
      </c>
      <c r="I66" s="78">
        <f>H66*0.7</f>
        <v>1489.6</v>
      </c>
      <c r="J66" s="79"/>
      <c r="K66" s="78">
        <f t="shared" si="0"/>
        <v>1276.8</v>
      </c>
      <c r="L66" s="79"/>
      <c r="M66" s="92">
        <f t="shared" si="1"/>
        <v>0</v>
      </c>
      <c r="N66" s="69"/>
    </row>
    <row r="67" spans="2:13" ht="11.25" outlineLevel="3">
      <c r="B67" s="219" t="str">
        <f>F66</f>
        <v>Чай ароматизированный черный Граф Орлов, россыпь</v>
      </c>
      <c r="C67" s="49"/>
      <c r="D67" s="257">
        <f>D66</f>
        <v>221234</v>
      </c>
      <c r="E67" s="265"/>
      <c r="F67" s="266" t="s">
        <v>272</v>
      </c>
      <c r="G67" s="260">
        <f>VLOOKUP(D67,'[1]Лист3'!$B$2:$C$148,2,0)</f>
        <v>2660</v>
      </c>
      <c r="H67" s="261">
        <f>VLOOKUP(D67,'[1]Лист3'!$B$2:$D$148,3,0)</f>
        <v>2128</v>
      </c>
      <c r="I67" s="262">
        <f>I66*0.25</f>
        <v>372.4</v>
      </c>
      <c r="J67" s="263"/>
      <c r="K67" s="262">
        <f t="shared" si="0"/>
        <v>1276.8</v>
      </c>
      <c r="L67" s="263"/>
      <c r="M67" s="264">
        <f t="shared" si="1"/>
        <v>0</v>
      </c>
    </row>
    <row r="68" spans="2:13" ht="11.25" outlineLevel="3">
      <c r="B68" s="219" t="str">
        <f>F66</f>
        <v>Чай ароматизированный черный Граф Орлов, россыпь</v>
      </c>
      <c r="C68" s="49"/>
      <c r="D68" s="257">
        <f>D66</f>
        <v>221234</v>
      </c>
      <c r="E68" s="265"/>
      <c r="F68" s="266" t="s">
        <v>273</v>
      </c>
      <c r="G68" s="260">
        <f>VLOOKUP(D68,'[1]Лист3'!$B$2:$C$148,2,0)</f>
        <v>2660</v>
      </c>
      <c r="H68" s="261">
        <f>VLOOKUP(D68,'[1]Лист3'!$B$2:$D$148,3,0)</f>
        <v>2128</v>
      </c>
      <c r="I68" s="262">
        <f>I66*0.5</f>
        <v>744.8</v>
      </c>
      <c r="J68" s="263"/>
      <c r="K68" s="262">
        <f t="shared" si="0"/>
        <v>1276.8</v>
      </c>
      <c r="L68" s="263"/>
      <c r="M68" s="264">
        <f t="shared" si="1"/>
        <v>0</v>
      </c>
    </row>
    <row r="69" spans="2:14" s="31" customFormat="1" ht="11.25" outlineLevel="2">
      <c r="B69" s="31" t="str">
        <f>F69</f>
        <v>Чай ароматизированный черный Екатерина Великая, россыпь</v>
      </c>
      <c r="C69" s="49"/>
      <c r="D69" s="102">
        <v>221205</v>
      </c>
      <c r="E69" s="50">
        <v>2000456500909</v>
      </c>
      <c r="F69" s="51" t="s">
        <v>163</v>
      </c>
      <c r="G69" s="52">
        <f>VLOOKUP(D69,'[1]Лист3'!$B$2:$C$148,2,0)</f>
        <v>2820</v>
      </c>
      <c r="H69" s="103">
        <f>VLOOKUP(D69,'[1]Лист3'!$B$2:$D$148,3,0)</f>
        <v>2256</v>
      </c>
      <c r="I69" s="78">
        <f>H69*0.7</f>
        <v>1579.1999999999998</v>
      </c>
      <c r="J69" s="79"/>
      <c r="K69" s="78">
        <f t="shared" si="0"/>
        <v>1353.6</v>
      </c>
      <c r="L69" s="79"/>
      <c r="M69" s="92">
        <f t="shared" si="1"/>
        <v>0</v>
      </c>
      <c r="N69" s="69"/>
    </row>
    <row r="70" spans="2:13" ht="11.25" outlineLevel="3">
      <c r="B70" s="219" t="str">
        <f>F69</f>
        <v>Чай ароматизированный черный Екатерина Великая, россыпь</v>
      </c>
      <c r="C70" s="49"/>
      <c r="D70" s="257">
        <f>D69</f>
        <v>221205</v>
      </c>
      <c r="E70" s="265"/>
      <c r="F70" s="266" t="s">
        <v>272</v>
      </c>
      <c r="G70" s="260">
        <f>VLOOKUP(D70,'[1]Лист3'!$B$2:$C$148,2,0)</f>
        <v>2820</v>
      </c>
      <c r="H70" s="261">
        <f>VLOOKUP(D70,'[1]Лист3'!$B$2:$D$148,3,0)</f>
        <v>2256</v>
      </c>
      <c r="I70" s="262">
        <f>I69*0.25</f>
        <v>394.79999999999995</v>
      </c>
      <c r="J70" s="263"/>
      <c r="K70" s="262">
        <f t="shared" si="0"/>
        <v>1353.6</v>
      </c>
      <c r="L70" s="263"/>
      <c r="M70" s="264">
        <f t="shared" si="1"/>
        <v>0</v>
      </c>
    </row>
    <row r="71" spans="2:13" ht="11.25" outlineLevel="3">
      <c r="B71" s="219" t="str">
        <f>F69</f>
        <v>Чай ароматизированный черный Екатерина Великая, россыпь</v>
      </c>
      <c r="C71" s="49"/>
      <c r="D71" s="257">
        <f>D69</f>
        <v>221205</v>
      </c>
      <c r="E71" s="265"/>
      <c r="F71" s="266" t="s">
        <v>273</v>
      </c>
      <c r="G71" s="260">
        <f>VLOOKUP(D71,'[1]Лист3'!$B$2:$C$148,2,0)</f>
        <v>2820</v>
      </c>
      <c r="H71" s="261">
        <f>VLOOKUP(D71,'[1]Лист3'!$B$2:$D$148,3,0)</f>
        <v>2256</v>
      </c>
      <c r="I71" s="262">
        <f>I69*0.5</f>
        <v>789.5999999999999</v>
      </c>
      <c r="J71" s="263"/>
      <c r="K71" s="262">
        <f t="shared" si="0"/>
        <v>1353.6</v>
      </c>
      <c r="L71" s="263"/>
      <c r="M71" s="264">
        <f t="shared" si="1"/>
        <v>0</v>
      </c>
    </row>
    <row r="72" spans="2:14" s="31" customFormat="1" ht="11.25" outlineLevel="2">
      <c r="B72" s="31" t="str">
        <f>F72</f>
        <v>Чай ароматизированный черный Заводной Апельсин, россыпь</v>
      </c>
      <c r="C72" s="49"/>
      <c r="D72" s="257">
        <v>221239</v>
      </c>
      <c r="E72" s="258">
        <v>2000456500251</v>
      </c>
      <c r="F72" s="259" t="s">
        <v>164</v>
      </c>
      <c r="G72" s="260">
        <f>VLOOKUP(D72,'[1]Лист3'!$B$2:$C$148,2,0)</f>
        <v>2660</v>
      </c>
      <c r="H72" s="261">
        <f>VLOOKUP(D72,'[1]Лист3'!$B$2:$D$148,3,0)</f>
        <v>2128</v>
      </c>
      <c r="I72" s="262">
        <f>H72*0.7</f>
        <v>1489.6</v>
      </c>
      <c r="J72" s="263"/>
      <c r="K72" s="262">
        <f t="shared" si="0"/>
        <v>1276.8</v>
      </c>
      <c r="L72" s="263"/>
      <c r="M72" s="264">
        <f t="shared" si="1"/>
        <v>0</v>
      </c>
      <c r="N72" s="69"/>
    </row>
    <row r="73" spans="2:13" ht="11.25" outlineLevel="3">
      <c r="B73" s="219" t="str">
        <f>F72</f>
        <v>Чай ароматизированный черный Заводной Апельсин, россыпь</v>
      </c>
      <c r="C73" s="49"/>
      <c r="D73" s="257">
        <f>D72</f>
        <v>221239</v>
      </c>
      <c r="E73" s="265"/>
      <c r="F73" s="266" t="s">
        <v>272</v>
      </c>
      <c r="G73" s="260">
        <f>VLOOKUP(D73,'[1]Лист3'!$B$2:$C$148,2,0)</f>
        <v>2660</v>
      </c>
      <c r="H73" s="261">
        <f>VLOOKUP(D73,'[1]Лист3'!$B$2:$D$148,3,0)</f>
        <v>2128</v>
      </c>
      <c r="I73" s="262">
        <f>I72*0.25</f>
        <v>372.4</v>
      </c>
      <c r="J73" s="263"/>
      <c r="K73" s="262">
        <f t="shared" si="0"/>
        <v>1276.8</v>
      </c>
      <c r="L73" s="263"/>
      <c r="M73" s="264">
        <f t="shared" si="1"/>
        <v>0</v>
      </c>
    </row>
    <row r="74" spans="2:13" ht="11.25" outlineLevel="3">
      <c r="B74" s="219" t="str">
        <f>F72</f>
        <v>Чай ароматизированный черный Заводной Апельсин, россыпь</v>
      </c>
      <c r="C74" s="49"/>
      <c r="D74" s="257">
        <f>D72</f>
        <v>221239</v>
      </c>
      <c r="E74" s="265"/>
      <c r="F74" s="266" t="s">
        <v>273</v>
      </c>
      <c r="G74" s="260">
        <f>VLOOKUP(D74,'[1]Лист3'!$B$2:$C$148,2,0)</f>
        <v>2660</v>
      </c>
      <c r="H74" s="261">
        <f>VLOOKUP(D74,'[1]Лист3'!$B$2:$D$148,3,0)</f>
        <v>2128</v>
      </c>
      <c r="I74" s="262">
        <f>I72*0.5</f>
        <v>744.8</v>
      </c>
      <c r="J74" s="263"/>
      <c r="K74" s="262">
        <f t="shared" si="0"/>
        <v>1276.8</v>
      </c>
      <c r="L74" s="263"/>
      <c r="M74" s="264">
        <f t="shared" si="1"/>
        <v>0</v>
      </c>
    </row>
    <row r="75" spans="2:14" s="31" customFormat="1" ht="11.25" outlineLevel="2">
      <c r="B75" s="31" t="str">
        <f>F75</f>
        <v>Чай ароматизированный черный Лесная Ягода, россыпь</v>
      </c>
      <c r="C75" s="49"/>
      <c r="D75" s="257">
        <v>3529</v>
      </c>
      <c r="E75" s="258">
        <v>2000456498022</v>
      </c>
      <c r="F75" s="259" t="s">
        <v>165</v>
      </c>
      <c r="G75" s="260">
        <f>VLOOKUP(D75,'[1]Лист3'!$B$2:$C$148,2,0)</f>
        <v>2660</v>
      </c>
      <c r="H75" s="261">
        <f>VLOOKUP(D75,'[1]Лист3'!$B$2:$D$148,3,0)</f>
        <v>2128</v>
      </c>
      <c r="I75" s="262">
        <f>H75*0.7</f>
        <v>1489.6</v>
      </c>
      <c r="J75" s="263"/>
      <c r="K75" s="262">
        <f t="shared" si="0"/>
        <v>1276.8</v>
      </c>
      <c r="L75" s="263"/>
      <c r="M75" s="264">
        <f t="shared" si="1"/>
        <v>0</v>
      </c>
      <c r="N75" s="69"/>
    </row>
    <row r="76" spans="2:13" ht="11.25" outlineLevel="3">
      <c r="B76" s="219" t="str">
        <f>F75</f>
        <v>Чай ароматизированный черный Лесная Ягода, россыпь</v>
      </c>
      <c r="C76" s="49"/>
      <c r="D76" s="257">
        <f>D75</f>
        <v>3529</v>
      </c>
      <c r="E76" s="265"/>
      <c r="F76" s="266" t="s">
        <v>272</v>
      </c>
      <c r="G76" s="260">
        <f>VLOOKUP(D76,'[1]Лист3'!$B$2:$C$148,2,0)</f>
        <v>2660</v>
      </c>
      <c r="H76" s="261">
        <f>VLOOKUP(D76,'[1]Лист3'!$B$2:$D$148,3,0)</f>
        <v>2128</v>
      </c>
      <c r="I76" s="262">
        <f>I75*0.25</f>
        <v>372.4</v>
      </c>
      <c r="J76" s="263"/>
      <c r="K76" s="262">
        <f t="shared" si="0"/>
        <v>1276.8</v>
      </c>
      <c r="L76" s="263"/>
      <c r="M76" s="264">
        <f t="shared" si="1"/>
        <v>0</v>
      </c>
    </row>
    <row r="77" spans="2:13" ht="11.25" outlineLevel="3">
      <c r="B77" s="219" t="str">
        <f>F75</f>
        <v>Чай ароматизированный черный Лесная Ягода, россыпь</v>
      </c>
      <c r="C77" s="49"/>
      <c r="D77" s="257">
        <f>D75</f>
        <v>3529</v>
      </c>
      <c r="E77" s="265"/>
      <c r="F77" s="266" t="s">
        <v>273</v>
      </c>
      <c r="G77" s="260">
        <f>VLOOKUP(D77,'[1]Лист3'!$B$2:$C$148,2,0)</f>
        <v>2660</v>
      </c>
      <c r="H77" s="261">
        <f>VLOOKUP(D77,'[1]Лист3'!$B$2:$D$148,3,0)</f>
        <v>2128</v>
      </c>
      <c r="I77" s="262">
        <f>I75*0.5</f>
        <v>744.8</v>
      </c>
      <c r="J77" s="263"/>
      <c r="K77" s="262">
        <f aca="true" t="shared" si="2" ref="K77:K140">H77*0.6</f>
        <v>1276.8</v>
      </c>
      <c r="L77" s="263"/>
      <c r="M77" s="264">
        <f aca="true" t="shared" si="3" ref="M77:M140">I77*J77+K77*L77</f>
        <v>0</v>
      </c>
    </row>
    <row r="78" spans="2:14" s="31" customFormat="1" ht="11.25" outlineLevel="2">
      <c r="B78" s="31" t="str">
        <f>F78</f>
        <v>Чай ароматизированный черный Сливки в шоколаде, россыпь</v>
      </c>
      <c r="C78" s="49"/>
      <c r="D78" s="257">
        <v>221211</v>
      </c>
      <c r="E78" s="258">
        <v>2000456499791</v>
      </c>
      <c r="F78" s="259" t="s">
        <v>166</v>
      </c>
      <c r="G78" s="260">
        <f>VLOOKUP(D78,'[1]Лист3'!$B$2:$C$148,2,0)</f>
        <v>2660</v>
      </c>
      <c r="H78" s="261">
        <f>VLOOKUP(D78,'[1]Лист3'!$B$2:$D$148,3,0)</f>
        <v>2128</v>
      </c>
      <c r="I78" s="262">
        <f>H78*0.7</f>
        <v>1489.6</v>
      </c>
      <c r="J78" s="263"/>
      <c r="K78" s="262">
        <f t="shared" si="2"/>
        <v>1276.8</v>
      </c>
      <c r="L78" s="263"/>
      <c r="M78" s="264">
        <f t="shared" si="3"/>
        <v>0</v>
      </c>
      <c r="N78" s="69"/>
    </row>
    <row r="79" spans="2:13" ht="11.25" outlineLevel="3">
      <c r="B79" s="219" t="str">
        <f>F78</f>
        <v>Чай ароматизированный черный Сливки в шоколаде, россыпь</v>
      </c>
      <c r="C79" s="49"/>
      <c r="D79" s="257">
        <f>D78</f>
        <v>221211</v>
      </c>
      <c r="E79" s="265"/>
      <c r="F79" s="266" t="s">
        <v>272</v>
      </c>
      <c r="G79" s="260">
        <f>VLOOKUP(D79,'[1]Лист3'!$B$2:$C$148,2,0)</f>
        <v>2660</v>
      </c>
      <c r="H79" s="261">
        <f>VLOOKUP(D79,'[1]Лист3'!$B$2:$D$148,3,0)</f>
        <v>2128</v>
      </c>
      <c r="I79" s="262">
        <f>I78*0.25</f>
        <v>372.4</v>
      </c>
      <c r="J79" s="263"/>
      <c r="K79" s="262">
        <f t="shared" si="2"/>
        <v>1276.8</v>
      </c>
      <c r="L79" s="263"/>
      <c r="M79" s="264">
        <f t="shared" si="3"/>
        <v>0</v>
      </c>
    </row>
    <row r="80" spans="2:13" ht="11.25" outlineLevel="3">
      <c r="B80" s="219" t="str">
        <f>F78</f>
        <v>Чай ароматизированный черный Сливки в шоколаде, россыпь</v>
      </c>
      <c r="C80" s="49"/>
      <c r="D80" s="257">
        <f>D78</f>
        <v>221211</v>
      </c>
      <c r="E80" s="265"/>
      <c r="F80" s="266" t="s">
        <v>273</v>
      </c>
      <c r="G80" s="260">
        <f>VLOOKUP(D80,'[1]Лист3'!$B$2:$C$148,2,0)</f>
        <v>2660</v>
      </c>
      <c r="H80" s="261">
        <f>VLOOKUP(D80,'[1]Лист3'!$B$2:$D$148,3,0)</f>
        <v>2128</v>
      </c>
      <c r="I80" s="262">
        <f>I78*0.5</f>
        <v>744.8</v>
      </c>
      <c r="J80" s="263"/>
      <c r="K80" s="262">
        <f t="shared" si="2"/>
        <v>1276.8</v>
      </c>
      <c r="L80" s="263"/>
      <c r="M80" s="264">
        <f t="shared" si="3"/>
        <v>0</v>
      </c>
    </row>
    <row r="81" spans="2:14" s="31" customFormat="1" ht="11.25" outlineLevel="2">
      <c r="B81" s="31" t="str">
        <f>F81</f>
        <v>Чай ароматизированный черный Флорентийский джем, россыпь</v>
      </c>
      <c r="C81" s="49"/>
      <c r="D81" s="269">
        <v>221243</v>
      </c>
      <c r="E81" s="270">
        <v>2000456500749</v>
      </c>
      <c r="F81" s="271" t="s">
        <v>167</v>
      </c>
      <c r="G81" s="272">
        <f>VLOOKUP(D81,'[1]Лист3'!$B$2:$C$148,2,0)</f>
        <v>2840</v>
      </c>
      <c r="H81" s="273">
        <f>VLOOKUP(D81,'[1]Лист3'!$B$2:$D$148,3,0)</f>
        <v>2272</v>
      </c>
      <c r="I81" s="274">
        <f>H81*0.7</f>
        <v>1590.3999999999999</v>
      </c>
      <c r="J81" s="275"/>
      <c r="K81" s="274">
        <f t="shared" si="2"/>
        <v>1363.2</v>
      </c>
      <c r="L81" s="275"/>
      <c r="M81" s="276">
        <f t="shared" si="3"/>
        <v>0</v>
      </c>
      <c r="N81" s="69"/>
    </row>
    <row r="82" spans="2:13" ht="11.25" outlineLevel="3">
      <c r="B82" s="219" t="str">
        <f>F81</f>
        <v>Чай ароматизированный черный Флорентийский джем, россыпь</v>
      </c>
      <c r="C82" s="49"/>
      <c r="D82" s="257">
        <f>D81</f>
        <v>221243</v>
      </c>
      <c r="E82" s="265"/>
      <c r="F82" s="266" t="s">
        <v>272</v>
      </c>
      <c r="G82" s="260">
        <f>VLOOKUP(D82,'[1]Лист3'!$B$2:$C$148,2,0)</f>
        <v>2840</v>
      </c>
      <c r="H82" s="261">
        <f>VLOOKUP(D82,'[1]Лист3'!$B$2:$D$148,3,0)</f>
        <v>2272</v>
      </c>
      <c r="I82" s="262">
        <f>I81*0.25</f>
        <v>397.59999999999997</v>
      </c>
      <c r="J82" s="263"/>
      <c r="K82" s="262">
        <f t="shared" si="2"/>
        <v>1363.2</v>
      </c>
      <c r="L82" s="263"/>
      <c r="M82" s="264">
        <f t="shared" si="3"/>
        <v>0</v>
      </c>
    </row>
    <row r="83" spans="2:13" ht="11.25" outlineLevel="3">
      <c r="B83" s="219" t="str">
        <f>F81</f>
        <v>Чай ароматизированный черный Флорентийский джем, россыпь</v>
      </c>
      <c r="C83" s="49"/>
      <c r="D83" s="257">
        <f>D81</f>
        <v>221243</v>
      </c>
      <c r="E83" s="265"/>
      <c r="F83" s="266" t="s">
        <v>273</v>
      </c>
      <c r="G83" s="260">
        <f>VLOOKUP(D83,'[1]Лист3'!$B$2:$C$148,2,0)</f>
        <v>2840</v>
      </c>
      <c r="H83" s="261">
        <f>VLOOKUP(D83,'[1]Лист3'!$B$2:$D$148,3,0)</f>
        <v>2272</v>
      </c>
      <c r="I83" s="262">
        <f>I81*0.5</f>
        <v>795.1999999999999</v>
      </c>
      <c r="J83" s="263"/>
      <c r="K83" s="262">
        <f t="shared" si="2"/>
        <v>1363.2</v>
      </c>
      <c r="L83" s="263"/>
      <c r="M83" s="264">
        <f t="shared" si="3"/>
        <v>0</v>
      </c>
    </row>
    <row r="84" spans="2:14" s="31" customFormat="1" ht="11.25" outlineLevel="2">
      <c r="B84" s="31" t="str">
        <f>F84</f>
        <v>Чай ароматизированный черный Чабрец, россыпь</v>
      </c>
      <c r="C84" s="49"/>
      <c r="D84" s="257">
        <v>221215</v>
      </c>
      <c r="E84" s="258">
        <v>2000456499807</v>
      </c>
      <c r="F84" s="259" t="s">
        <v>168</v>
      </c>
      <c r="G84" s="260">
        <f>VLOOKUP(D84,'[1]Лист3'!$B$2:$C$148,2,0)</f>
        <v>2100</v>
      </c>
      <c r="H84" s="261">
        <f>VLOOKUP(D84,'[1]Лист3'!$B$2:$D$148,3,0)</f>
        <v>1680</v>
      </c>
      <c r="I84" s="262">
        <f>H84*0.7</f>
        <v>1176</v>
      </c>
      <c r="J84" s="263"/>
      <c r="K84" s="262">
        <f t="shared" si="2"/>
        <v>1008</v>
      </c>
      <c r="L84" s="263"/>
      <c r="M84" s="264">
        <f t="shared" si="3"/>
        <v>0</v>
      </c>
      <c r="N84" s="69"/>
    </row>
    <row r="85" spans="2:13" ht="11.25" outlineLevel="3">
      <c r="B85" s="219" t="str">
        <f>F84</f>
        <v>Чай ароматизированный черный Чабрец, россыпь</v>
      </c>
      <c r="C85" s="49"/>
      <c r="D85" s="257">
        <f>D84</f>
        <v>221215</v>
      </c>
      <c r="E85" s="265"/>
      <c r="F85" s="266" t="s">
        <v>272</v>
      </c>
      <c r="G85" s="260">
        <f>VLOOKUP(D85,'[1]Лист3'!$B$2:$C$148,2,0)</f>
        <v>2100</v>
      </c>
      <c r="H85" s="261">
        <f>VLOOKUP(D85,'[1]Лист3'!$B$2:$D$148,3,0)</f>
        <v>1680</v>
      </c>
      <c r="I85" s="262">
        <f>I84*0.25</f>
        <v>294</v>
      </c>
      <c r="J85" s="263"/>
      <c r="K85" s="262">
        <f t="shared" si="2"/>
        <v>1008</v>
      </c>
      <c r="L85" s="263"/>
      <c r="M85" s="264">
        <f t="shared" si="3"/>
        <v>0</v>
      </c>
    </row>
    <row r="86" spans="2:13" ht="11.25" outlineLevel="3">
      <c r="B86" s="219" t="str">
        <f>F84</f>
        <v>Чай ароматизированный черный Чабрец, россыпь</v>
      </c>
      <c r="C86" s="49"/>
      <c r="D86" s="257">
        <f>D84</f>
        <v>221215</v>
      </c>
      <c r="E86" s="265"/>
      <c r="F86" s="266" t="s">
        <v>273</v>
      </c>
      <c r="G86" s="260">
        <f>VLOOKUP(D86,'[1]Лист3'!$B$2:$C$148,2,0)</f>
        <v>2100</v>
      </c>
      <c r="H86" s="261">
        <f>VLOOKUP(D86,'[1]Лист3'!$B$2:$D$148,3,0)</f>
        <v>1680</v>
      </c>
      <c r="I86" s="262">
        <f>I84*0.5</f>
        <v>588</v>
      </c>
      <c r="J86" s="263"/>
      <c r="K86" s="262">
        <f t="shared" si="2"/>
        <v>1008</v>
      </c>
      <c r="L86" s="263"/>
      <c r="M86" s="264">
        <f t="shared" si="3"/>
        <v>0</v>
      </c>
    </row>
    <row r="87" spans="2:14" s="31" customFormat="1" ht="11.25" outlineLevel="2">
      <c r="B87" s="31" t="str">
        <f>F87</f>
        <v>Чай ароматизированный черный Черника со сливками, россыпь</v>
      </c>
      <c r="C87" s="49"/>
      <c r="D87" s="257" t="s">
        <v>107</v>
      </c>
      <c r="E87" s="258">
        <v>2346142000002</v>
      </c>
      <c r="F87" s="259" t="s">
        <v>169</v>
      </c>
      <c r="G87" s="260">
        <f>VLOOKUP(D87,'[1]Лист3'!$B$2:$C$148,2,0)</f>
        <v>2760</v>
      </c>
      <c r="H87" s="261">
        <f>VLOOKUP(D87,'[1]Лист3'!$B$2:$D$148,3,0)</f>
        <v>2208</v>
      </c>
      <c r="I87" s="262">
        <f>H87*0.7</f>
        <v>1545.6</v>
      </c>
      <c r="J87" s="263"/>
      <c r="K87" s="262">
        <f t="shared" si="2"/>
        <v>1324.8</v>
      </c>
      <c r="L87" s="263"/>
      <c r="M87" s="264">
        <f t="shared" si="3"/>
        <v>0</v>
      </c>
      <c r="N87" s="69"/>
    </row>
    <row r="88" spans="2:13" ht="11.25" outlineLevel="3">
      <c r="B88" s="219" t="str">
        <f>F87</f>
        <v>Чай ароматизированный черный Черника со сливками, россыпь</v>
      </c>
      <c r="C88" s="49"/>
      <c r="D88" s="257" t="str">
        <f>D87</f>
        <v>Ц-042</v>
      </c>
      <c r="E88" s="265"/>
      <c r="F88" s="266" t="s">
        <v>272</v>
      </c>
      <c r="G88" s="260">
        <f>VLOOKUP(D88,'[1]Лист3'!$B$2:$C$148,2,0)</f>
        <v>2760</v>
      </c>
      <c r="H88" s="261">
        <f>VLOOKUP(D88,'[1]Лист3'!$B$2:$D$148,3,0)</f>
        <v>2208</v>
      </c>
      <c r="I88" s="262">
        <f>I87*0.25</f>
        <v>386.4</v>
      </c>
      <c r="J88" s="263"/>
      <c r="K88" s="262">
        <f t="shared" si="2"/>
        <v>1324.8</v>
      </c>
      <c r="L88" s="263"/>
      <c r="M88" s="264">
        <f t="shared" si="3"/>
        <v>0</v>
      </c>
    </row>
    <row r="89" spans="2:13" ht="11.25" outlineLevel="3">
      <c r="B89" s="219" t="str">
        <f>F87</f>
        <v>Чай ароматизированный черный Черника со сливками, россыпь</v>
      </c>
      <c r="C89" s="49"/>
      <c r="D89" s="257" t="str">
        <f>D87</f>
        <v>Ц-042</v>
      </c>
      <c r="E89" s="265"/>
      <c r="F89" s="266" t="s">
        <v>273</v>
      </c>
      <c r="G89" s="260">
        <f>VLOOKUP(D89,'[1]Лист3'!$B$2:$C$148,2,0)</f>
        <v>2760</v>
      </c>
      <c r="H89" s="261">
        <f>VLOOKUP(D89,'[1]Лист3'!$B$2:$D$148,3,0)</f>
        <v>2208</v>
      </c>
      <c r="I89" s="262">
        <f>I87*0.5</f>
        <v>772.8</v>
      </c>
      <c r="J89" s="263"/>
      <c r="K89" s="262">
        <f t="shared" si="2"/>
        <v>1324.8</v>
      </c>
      <c r="L89" s="263"/>
      <c r="M89" s="264">
        <f t="shared" si="3"/>
        <v>0</v>
      </c>
    </row>
    <row r="90" spans="2:14" s="31" customFormat="1" ht="11.25" outlineLevel="2">
      <c r="B90" s="31" t="str">
        <f>F90</f>
        <v>Чай ароматизированный черный Эрл Грей Голубой Цветок, россыпь</v>
      </c>
      <c r="C90" s="49"/>
      <c r="D90" s="269">
        <v>221217</v>
      </c>
      <c r="E90" s="270">
        <v>2000456499814</v>
      </c>
      <c r="F90" s="271" t="s">
        <v>170</v>
      </c>
      <c r="G90" s="272">
        <f>VLOOKUP(D90,'[1]Лист3'!$B$2:$C$148,2,0)</f>
        <v>2220</v>
      </c>
      <c r="H90" s="273">
        <f>VLOOKUP(D90,'[1]Лист3'!$B$2:$D$148,3,0)</f>
        <v>1776</v>
      </c>
      <c r="I90" s="274">
        <f>H90*0.7</f>
        <v>1243.1999999999998</v>
      </c>
      <c r="J90" s="275"/>
      <c r="K90" s="274">
        <f t="shared" si="2"/>
        <v>1065.6</v>
      </c>
      <c r="L90" s="275"/>
      <c r="M90" s="276">
        <f t="shared" si="3"/>
        <v>0</v>
      </c>
      <c r="N90" s="69"/>
    </row>
    <row r="91" spans="2:13" ht="11.25" outlineLevel="3">
      <c r="B91" s="219" t="str">
        <f>F90</f>
        <v>Чай ароматизированный черный Эрл Грей Голубой Цветок, россыпь</v>
      </c>
      <c r="C91" s="49"/>
      <c r="D91" s="257">
        <f>D90</f>
        <v>221217</v>
      </c>
      <c r="E91" s="265"/>
      <c r="F91" s="266" t="s">
        <v>272</v>
      </c>
      <c r="G91" s="260">
        <f>VLOOKUP(D91,'[1]Лист3'!$B$2:$C$148,2,0)</f>
        <v>2220</v>
      </c>
      <c r="H91" s="261">
        <f>VLOOKUP(D91,'[1]Лист3'!$B$2:$D$148,3,0)</f>
        <v>1776</v>
      </c>
      <c r="I91" s="262">
        <f>I90*0.25</f>
        <v>310.79999999999995</v>
      </c>
      <c r="J91" s="263"/>
      <c r="K91" s="262">
        <f t="shared" si="2"/>
        <v>1065.6</v>
      </c>
      <c r="L91" s="263"/>
      <c r="M91" s="264">
        <f t="shared" si="3"/>
        <v>0</v>
      </c>
    </row>
    <row r="92" spans="2:13" ht="11.25" outlineLevel="3">
      <c r="B92" s="219" t="str">
        <f>F90</f>
        <v>Чай ароматизированный черный Эрл Грей Голубой Цветок, россыпь</v>
      </c>
      <c r="C92" s="49"/>
      <c r="D92" s="257">
        <f>D90</f>
        <v>221217</v>
      </c>
      <c r="E92" s="265"/>
      <c r="F92" s="266" t="s">
        <v>273</v>
      </c>
      <c r="G92" s="260">
        <f>VLOOKUP(D92,'[1]Лист3'!$B$2:$C$148,2,0)</f>
        <v>2220</v>
      </c>
      <c r="H92" s="261">
        <f>VLOOKUP(D92,'[1]Лист3'!$B$2:$D$148,3,0)</f>
        <v>1776</v>
      </c>
      <c r="I92" s="262">
        <f>I90*0.5</f>
        <v>621.5999999999999</v>
      </c>
      <c r="J92" s="263"/>
      <c r="K92" s="262">
        <f t="shared" si="2"/>
        <v>1065.6</v>
      </c>
      <c r="L92" s="263"/>
      <c r="M92" s="264">
        <f t="shared" si="3"/>
        <v>0</v>
      </c>
    </row>
    <row r="93" spans="2:14" s="31" customFormat="1" ht="11.25" outlineLevel="2">
      <c r="B93" s="31" t="str">
        <f>F93</f>
        <v>Чай ароматизированный черный Эрл Грей, россыпь</v>
      </c>
      <c r="C93" s="49"/>
      <c r="D93" s="257">
        <v>221219</v>
      </c>
      <c r="E93" s="258">
        <v>2000001490013</v>
      </c>
      <c r="F93" s="268" t="s">
        <v>171</v>
      </c>
      <c r="G93" s="260">
        <f>VLOOKUP(D93,'[1]Лист3'!$B$2:$C$148,2,0)</f>
        <v>2220</v>
      </c>
      <c r="H93" s="261">
        <f>VLOOKUP(D93,'[1]Лист3'!$B$2:$D$148,3,0)</f>
        <v>1776</v>
      </c>
      <c r="I93" s="262">
        <f>H93*0.7</f>
        <v>1243.1999999999998</v>
      </c>
      <c r="J93" s="263"/>
      <c r="K93" s="262">
        <f t="shared" si="2"/>
        <v>1065.6</v>
      </c>
      <c r="L93" s="263"/>
      <c r="M93" s="264">
        <f t="shared" si="3"/>
        <v>0</v>
      </c>
      <c r="N93" s="69"/>
    </row>
    <row r="94" spans="2:13" ht="11.25" outlineLevel="3">
      <c r="B94" s="219" t="str">
        <f>F93</f>
        <v>Чай ароматизированный черный Эрл Грей, россыпь</v>
      </c>
      <c r="C94" s="49"/>
      <c r="D94" s="257">
        <f>D93</f>
        <v>221219</v>
      </c>
      <c r="E94" s="265"/>
      <c r="F94" s="266" t="s">
        <v>272</v>
      </c>
      <c r="G94" s="260">
        <f>VLOOKUP(D94,'[1]Лист3'!$B$2:$C$148,2,0)</f>
        <v>2220</v>
      </c>
      <c r="H94" s="261">
        <f>VLOOKUP(D94,'[1]Лист3'!$B$2:$D$148,3,0)</f>
        <v>1776</v>
      </c>
      <c r="I94" s="262">
        <f>I93*0.25</f>
        <v>310.79999999999995</v>
      </c>
      <c r="J94" s="263"/>
      <c r="K94" s="262">
        <f t="shared" si="2"/>
        <v>1065.6</v>
      </c>
      <c r="L94" s="263"/>
      <c r="M94" s="264">
        <f t="shared" si="3"/>
        <v>0</v>
      </c>
    </row>
    <row r="95" spans="2:13" ht="11.25" outlineLevel="3">
      <c r="B95" s="219" t="str">
        <f>F93</f>
        <v>Чай ароматизированный черный Эрл Грей, россыпь</v>
      </c>
      <c r="C95" s="49"/>
      <c r="D95" s="257">
        <f>D93</f>
        <v>221219</v>
      </c>
      <c r="E95" s="265"/>
      <c r="F95" s="266" t="s">
        <v>273</v>
      </c>
      <c r="G95" s="260">
        <f>VLOOKUP(D95,'[1]Лист3'!$B$2:$C$148,2,0)</f>
        <v>2220</v>
      </c>
      <c r="H95" s="261">
        <f>VLOOKUP(D95,'[1]Лист3'!$B$2:$D$148,3,0)</f>
        <v>1776</v>
      </c>
      <c r="I95" s="262">
        <f>I93*0.5</f>
        <v>621.5999999999999</v>
      </c>
      <c r="J95" s="263"/>
      <c r="K95" s="262">
        <f t="shared" si="2"/>
        <v>1065.6</v>
      </c>
      <c r="L95" s="263"/>
      <c r="M95" s="264">
        <f t="shared" si="3"/>
        <v>0</v>
      </c>
    </row>
    <row r="96" spans="3:14" ht="11.25" outlineLevel="1">
      <c r="C96" s="49"/>
      <c r="D96" s="104"/>
      <c r="E96" s="61"/>
      <c r="F96" s="62" t="s">
        <v>108</v>
      </c>
      <c r="G96" s="48"/>
      <c r="H96" s="107"/>
      <c r="I96" s="76">
        <f>H96*0.7</f>
        <v>0</v>
      </c>
      <c r="J96" s="77"/>
      <c r="K96" s="76">
        <f t="shared" si="2"/>
        <v>0</v>
      </c>
      <c r="L96" s="77"/>
      <c r="M96" s="91">
        <f t="shared" si="3"/>
        <v>0</v>
      </c>
      <c r="N96" s="69"/>
    </row>
    <row r="97" spans="2:14" s="31" customFormat="1" ht="11.25" outlineLevel="2">
      <c r="B97" s="31" t="str">
        <f>F97</f>
        <v>Бай Лун Чжу (Белая жемчужина дракона), россыпь</v>
      </c>
      <c r="C97" s="49"/>
      <c r="D97" s="104">
        <v>52135</v>
      </c>
      <c r="E97" s="56">
        <v>2000010630011</v>
      </c>
      <c r="F97" s="57" t="s">
        <v>172</v>
      </c>
      <c r="G97" s="58">
        <f>VLOOKUP(D97,'[1]Лист3'!$B$2:$C$148,2,0)</f>
        <v>6720</v>
      </c>
      <c r="H97" s="106">
        <f>VLOOKUP(D97,'[1]Лист3'!$B$2:$D$148,3,0)</f>
        <v>5376</v>
      </c>
      <c r="I97" s="82">
        <f>H97*0.7</f>
        <v>3763.2</v>
      </c>
      <c r="J97" s="83"/>
      <c r="K97" s="82">
        <f t="shared" si="2"/>
        <v>3225.6</v>
      </c>
      <c r="L97" s="83"/>
      <c r="M97" s="94">
        <f t="shared" si="3"/>
        <v>0</v>
      </c>
      <c r="N97" s="69"/>
    </row>
    <row r="98" spans="2:13" ht="11.25" outlineLevel="3">
      <c r="B98" s="219" t="str">
        <f>F97</f>
        <v>Бай Лун Чжу (Белая жемчужина дракона), россыпь</v>
      </c>
      <c r="C98" s="49"/>
      <c r="D98" s="104">
        <f>D97</f>
        <v>52135</v>
      </c>
      <c r="E98" s="54"/>
      <c r="F98" s="55" t="s">
        <v>272</v>
      </c>
      <c r="G98" s="53">
        <f>VLOOKUP(D98,'[1]Лист3'!$B$2:$C$148,2,0)</f>
        <v>6720</v>
      </c>
      <c r="H98" s="105">
        <f>VLOOKUP(D98,'[1]Лист3'!$B$2:$D$148,3,0)</f>
        <v>5376</v>
      </c>
      <c r="I98" s="80">
        <f>I97*0.25</f>
        <v>940.8</v>
      </c>
      <c r="J98" s="81"/>
      <c r="K98" s="80">
        <f t="shared" si="2"/>
        <v>3225.6</v>
      </c>
      <c r="L98" s="81"/>
      <c r="M98" s="93">
        <f t="shared" si="3"/>
        <v>0</v>
      </c>
    </row>
    <row r="99" spans="2:13" ht="11.25" outlineLevel="3">
      <c r="B99" s="219" t="str">
        <f>F97</f>
        <v>Бай Лун Чжу (Белая жемчужина дракона), россыпь</v>
      </c>
      <c r="C99" s="49"/>
      <c r="D99" s="104">
        <f>D97</f>
        <v>52135</v>
      </c>
      <c r="E99" s="54"/>
      <c r="F99" s="55" t="s">
        <v>273</v>
      </c>
      <c r="G99" s="53">
        <f>VLOOKUP(D99,'[1]Лист3'!$B$2:$C$148,2,0)</f>
        <v>6720</v>
      </c>
      <c r="H99" s="105">
        <f>VLOOKUP(D99,'[1]Лист3'!$B$2:$D$148,3,0)</f>
        <v>5376</v>
      </c>
      <c r="I99" s="80">
        <f>I97*0.5</f>
        <v>1881.6</v>
      </c>
      <c r="J99" s="81"/>
      <c r="K99" s="80">
        <f t="shared" si="2"/>
        <v>3225.6</v>
      </c>
      <c r="L99" s="81"/>
      <c r="M99" s="93">
        <f t="shared" si="3"/>
        <v>0</v>
      </c>
    </row>
    <row r="100" spans="2:14" s="31" customFormat="1" ht="11.25" outlineLevel="2">
      <c r="B100" s="31" t="str">
        <f>F100</f>
        <v>Бай Му Дань (Белый пион), россыпь</v>
      </c>
      <c r="C100" s="49"/>
      <c r="D100" s="269">
        <v>52001</v>
      </c>
      <c r="E100" s="270">
        <v>2000005630019</v>
      </c>
      <c r="F100" s="271" t="s">
        <v>173</v>
      </c>
      <c r="G100" s="272">
        <f>VLOOKUP(D100,'[1]Лист3'!$B$2:$C$148,2,0)</f>
        <v>3980</v>
      </c>
      <c r="H100" s="273">
        <f>VLOOKUP(D100,'[1]Лист3'!$B$2:$D$148,3,0)</f>
        <v>3184</v>
      </c>
      <c r="I100" s="274">
        <f>H100*0.7</f>
        <v>2228.7999999999997</v>
      </c>
      <c r="J100" s="275"/>
      <c r="K100" s="274">
        <f t="shared" si="2"/>
        <v>1910.3999999999999</v>
      </c>
      <c r="L100" s="275"/>
      <c r="M100" s="276">
        <f t="shared" si="3"/>
        <v>0</v>
      </c>
      <c r="N100" s="69"/>
    </row>
    <row r="101" spans="2:13" ht="11.25" outlineLevel="3">
      <c r="B101" s="219" t="str">
        <f>F100</f>
        <v>Бай Му Дань (Белый пион), россыпь</v>
      </c>
      <c r="C101" s="49"/>
      <c r="D101" s="104">
        <f>D100</f>
        <v>52001</v>
      </c>
      <c r="E101" s="54"/>
      <c r="F101" s="55" t="s">
        <v>272</v>
      </c>
      <c r="G101" s="53">
        <f>VLOOKUP(D101,'[1]Лист3'!$B$2:$C$148,2,0)</f>
        <v>3980</v>
      </c>
      <c r="H101" s="105">
        <f>VLOOKUP(D101,'[1]Лист3'!$B$2:$D$148,3,0)</f>
        <v>3184</v>
      </c>
      <c r="I101" s="80">
        <f>I100*0.25</f>
        <v>557.1999999999999</v>
      </c>
      <c r="J101" s="81"/>
      <c r="K101" s="80">
        <f t="shared" si="2"/>
        <v>1910.3999999999999</v>
      </c>
      <c r="L101" s="81"/>
      <c r="M101" s="93">
        <f t="shared" si="3"/>
        <v>0</v>
      </c>
    </row>
    <row r="102" spans="2:13" ht="11.25" outlineLevel="3">
      <c r="B102" s="219" t="str">
        <f>F100</f>
        <v>Бай Му Дань (Белый пион), россыпь</v>
      </c>
      <c r="C102" s="49"/>
      <c r="D102" s="104">
        <f>D100</f>
        <v>52001</v>
      </c>
      <c r="E102" s="54"/>
      <c r="F102" s="55" t="s">
        <v>273</v>
      </c>
      <c r="G102" s="53">
        <f>VLOOKUP(D102,'[1]Лист3'!$B$2:$C$148,2,0)</f>
        <v>3980</v>
      </c>
      <c r="H102" s="105">
        <f>VLOOKUP(D102,'[1]Лист3'!$B$2:$D$148,3,0)</f>
        <v>3184</v>
      </c>
      <c r="I102" s="80">
        <f>I100*0.5</f>
        <v>1114.3999999999999</v>
      </c>
      <c r="J102" s="81"/>
      <c r="K102" s="80">
        <f t="shared" si="2"/>
        <v>1910.3999999999999</v>
      </c>
      <c r="L102" s="81"/>
      <c r="M102" s="93">
        <f t="shared" si="3"/>
        <v>0</v>
      </c>
    </row>
    <row r="103" spans="2:14" s="31" customFormat="1" ht="11.25" outlineLevel="2">
      <c r="B103" s="31" t="str">
        <f>F103</f>
        <v>Жасминовый Хуа Ли Чжи (с цветком), россыпь</v>
      </c>
      <c r="C103" s="49"/>
      <c r="D103" s="104">
        <v>1660</v>
      </c>
      <c r="E103" s="56">
        <v>2000039690010</v>
      </c>
      <c r="F103" s="57" t="s">
        <v>174</v>
      </c>
      <c r="G103" s="58">
        <f>VLOOKUP(D103,'[1]Лист3'!$B$2:$C$148,2,0)</f>
        <v>6900</v>
      </c>
      <c r="H103" s="106">
        <f>VLOOKUP(D103,'[1]Лист3'!$B$2:$D$148,3,0)</f>
        <v>5520</v>
      </c>
      <c r="I103" s="82">
        <f>H103*0.7</f>
        <v>3863.9999999999995</v>
      </c>
      <c r="J103" s="83"/>
      <c r="K103" s="82">
        <f t="shared" si="2"/>
        <v>3312</v>
      </c>
      <c r="L103" s="83"/>
      <c r="M103" s="94">
        <f t="shared" si="3"/>
        <v>0</v>
      </c>
      <c r="N103" s="69"/>
    </row>
    <row r="104" spans="2:13" ht="11.25" outlineLevel="3">
      <c r="B104" s="219" t="str">
        <f>F103</f>
        <v>Жасминовый Хуа Ли Чжи (с цветком), россыпь</v>
      </c>
      <c r="C104" s="49"/>
      <c r="D104" s="104">
        <f>D103</f>
        <v>1660</v>
      </c>
      <c r="E104" s="54"/>
      <c r="F104" s="55" t="s">
        <v>272</v>
      </c>
      <c r="G104" s="53">
        <f>VLOOKUP(D104,'[1]Лист3'!$B$2:$C$148,2,0)</f>
        <v>6900</v>
      </c>
      <c r="H104" s="105">
        <f>VLOOKUP(D104,'[1]Лист3'!$B$2:$D$148,3,0)</f>
        <v>5520</v>
      </c>
      <c r="I104" s="80">
        <f>I103*0.25</f>
        <v>965.9999999999999</v>
      </c>
      <c r="J104" s="81"/>
      <c r="K104" s="80">
        <f t="shared" si="2"/>
        <v>3312</v>
      </c>
      <c r="L104" s="81"/>
      <c r="M104" s="93">
        <f t="shared" si="3"/>
        <v>0</v>
      </c>
    </row>
    <row r="105" spans="2:13" ht="11.25" outlineLevel="3">
      <c r="B105" s="219" t="str">
        <f>F103</f>
        <v>Жасминовый Хуа Ли Чжи (с цветком), россыпь</v>
      </c>
      <c r="C105" s="49"/>
      <c r="D105" s="104">
        <f>D103</f>
        <v>1660</v>
      </c>
      <c r="E105" s="54"/>
      <c r="F105" s="55" t="s">
        <v>273</v>
      </c>
      <c r="G105" s="53">
        <f>VLOOKUP(D105,'[1]Лист3'!$B$2:$C$148,2,0)</f>
        <v>6900</v>
      </c>
      <c r="H105" s="105">
        <f>VLOOKUP(D105,'[1]Лист3'!$B$2:$D$148,3,0)</f>
        <v>5520</v>
      </c>
      <c r="I105" s="80">
        <f>I103*0.5</f>
        <v>1931.9999999999998</v>
      </c>
      <c r="J105" s="81"/>
      <c r="K105" s="80">
        <f t="shared" si="2"/>
        <v>3312</v>
      </c>
      <c r="L105" s="81"/>
      <c r="M105" s="93">
        <f t="shared" si="3"/>
        <v>0</v>
      </c>
    </row>
    <row r="106" spans="2:14" s="31" customFormat="1" ht="11.25" outlineLevel="2">
      <c r="B106" s="31" t="str">
        <f>F106</f>
        <v>Зеленый Лун Цзин 1 кат. (Колодец Дракона), россыпь</v>
      </c>
      <c r="C106" s="49"/>
      <c r="D106" s="104" t="s">
        <v>109</v>
      </c>
      <c r="E106" s="56">
        <v>2303960000003</v>
      </c>
      <c r="F106" s="57" t="s">
        <v>175</v>
      </c>
      <c r="G106" s="58">
        <f>VLOOKUP(D106,'[1]Лист3'!$B$2:$C$148,2,0)</f>
        <v>5020</v>
      </c>
      <c r="H106" s="106">
        <f>VLOOKUP(D106,'[1]Лист3'!$B$2:$D$148,3,0)</f>
        <v>4016</v>
      </c>
      <c r="I106" s="82">
        <f>H106*0.7</f>
        <v>2811.2</v>
      </c>
      <c r="J106" s="83"/>
      <c r="K106" s="82">
        <f t="shared" si="2"/>
        <v>2409.6</v>
      </c>
      <c r="L106" s="83"/>
      <c r="M106" s="94">
        <f t="shared" si="3"/>
        <v>0</v>
      </c>
      <c r="N106" s="69"/>
    </row>
    <row r="107" spans="2:13" ht="11.25" outlineLevel="3">
      <c r="B107" s="219" t="str">
        <f>F106</f>
        <v>Зеленый Лун Цзин 1 кат. (Колодец Дракона), россыпь</v>
      </c>
      <c r="C107" s="49"/>
      <c r="D107" s="104" t="str">
        <f>D106</f>
        <v>С6 </v>
      </c>
      <c r="E107" s="54"/>
      <c r="F107" s="55" t="s">
        <v>272</v>
      </c>
      <c r="G107" s="53">
        <f>VLOOKUP(D107,'[1]Лист3'!$B$2:$C$148,2,0)</f>
        <v>5020</v>
      </c>
      <c r="H107" s="105">
        <f>VLOOKUP(D107,'[1]Лист3'!$B$2:$D$148,3,0)</f>
        <v>4016</v>
      </c>
      <c r="I107" s="80">
        <f>I106*0.25</f>
        <v>702.8</v>
      </c>
      <c r="J107" s="81"/>
      <c r="K107" s="80">
        <f t="shared" si="2"/>
        <v>2409.6</v>
      </c>
      <c r="L107" s="81"/>
      <c r="M107" s="93">
        <f t="shared" si="3"/>
        <v>0</v>
      </c>
    </row>
    <row r="108" spans="2:13" ht="11.25" outlineLevel="3">
      <c r="B108" s="219" t="str">
        <f>F106</f>
        <v>Зеленый Лун Цзин 1 кат. (Колодец Дракона), россыпь</v>
      </c>
      <c r="C108" s="49"/>
      <c r="D108" s="104" t="str">
        <f>D106</f>
        <v>С6 </v>
      </c>
      <c r="E108" s="54"/>
      <c r="F108" s="55" t="s">
        <v>273</v>
      </c>
      <c r="G108" s="53">
        <f>VLOOKUP(D108,'[1]Лист3'!$B$2:$C$148,2,0)</f>
        <v>5020</v>
      </c>
      <c r="H108" s="105">
        <f>VLOOKUP(D108,'[1]Лист3'!$B$2:$D$148,3,0)</f>
        <v>4016</v>
      </c>
      <c r="I108" s="80">
        <f>I106*0.5</f>
        <v>1405.6</v>
      </c>
      <c r="J108" s="81"/>
      <c r="K108" s="80">
        <f t="shared" si="2"/>
        <v>2409.6</v>
      </c>
      <c r="L108" s="81"/>
      <c r="M108" s="93">
        <f t="shared" si="3"/>
        <v>0</v>
      </c>
    </row>
    <row r="109" spans="2:14" s="31" customFormat="1" ht="11.25" outlineLevel="2">
      <c r="B109" s="31" t="str">
        <f>F109</f>
        <v>Зеленый Маофен, россыпь</v>
      </c>
      <c r="C109" s="49"/>
      <c r="D109" s="102">
        <v>1039</v>
      </c>
      <c r="E109" s="50">
        <v>2000456527029</v>
      </c>
      <c r="F109" s="51" t="s">
        <v>176</v>
      </c>
      <c r="G109" s="52">
        <f>VLOOKUP(D109,'[1]Лист3'!$B$2:$C$148,2,0)</f>
        <v>3200</v>
      </c>
      <c r="H109" s="103">
        <f>VLOOKUP(D109,'[1]Лист3'!$B$2:$D$148,3,0)</f>
        <v>2560</v>
      </c>
      <c r="I109" s="78">
        <f>H109*0.7</f>
        <v>1792</v>
      </c>
      <c r="J109" s="79"/>
      <c r="K109" s="78">
        <f t="shared" si="2"/>
        <v>1536</v>
      </c>
      <c r="L109" s="79"/>
      <c r="M109" s="92">
        <f t="shared" si="3"/>
        <v>0</v>
      </c>
      <c r="N109" s="69"/>
    </row>
    <row r="110" spans="2:13" ht="11.25" outlineLevel="3">
      <c r="B110" s="219" t="str">
        <f>F109</f>
        <v>Зеленый Маофен, россыпь</v>
      </c>
      <c r="C110" s="49"/>
      <c r="D110" s="104">
        <f>D109</f>
        <v>1039</v>
      </c>
      <c r="E110" s="54"/>
      <c r="F110" s="55" t="s">
        <v>272</v>
      </c>
      <c r="G110" s="53">
        <f>VLOOKUP(D110,'[1]Лист3'!$B$2:$C$148,2,0)</f>
        <v>3200</v>
      </c>
      <c r="H110" s="105">
        <f>VLOOKUP(D110,'[1]Лист3'!$B$2:$D$148,3,0)</f>
        <v>2560</v>
      </c>
      <c r="I110" s="80">
        <f>I109*0.25</f>
        <v>448</v>
      </c>
      <c r="J110" s="81"/>
      <c r="K110" s="80">
        <f t="shared" si="2"/>
        <v>1536</v>
      </c>
      <c r="L110" s="81"/>
      <c r="M110" s="93">
        <f t="shared" si="3"/>
        <v>0</v>
      </c>
    </row>
    <row r="111" spans="2:13" ht="11.25" outlineLevel="3">
      <c r="B111" s="219" t="str">
        <f>F109</f>
        <v>Зеленый Маофен, россыпь</v>
      </c>
      <c r="C111" s="49"/>
      <c r="D111" s="104">
        <f>D109</f>
        <v>1039</v>
      </c>
      <c r="E111" s="54"/>
      <c r="F111" s="55" t="s">
        <v>273</v>
      </c>
      <c r="G111" s="53">
        <f>VLOOKUP(D111,'[1]Лист3'!$B$2:$C$148,2,0)</f>
        <v>3200</v>
      </c>
      <c r="H111" s="105">
        <f>VLOOKUP(D111,'[1]Лист3'!$B$2:$D$148,3,0)</f>
        <v>2560</v>
      </c>
      <c r="I111" s="80">
        <f>I109*0.5</f>
        <v>896</v>
      </c>
      <c r="J111" s="81"/>
      <c r="K111" s="80">
        <f t="shared" si="2"/>
        <v>1536</v>
      </c>
      <c r="L111" s="81"/>
      <c r="M111" s="93">
        <f t="shared" si="3"/>
        <v>0</v>
      </c>
    </row>
    <row r="112" spans="2:14" s="31" customFormat="1" ht="11.25" outlineLevel="2">
      <c r="B112" s="31" t="str">
        <f>F112</f>
        <v>Зеленый скрученный Би Ло Чунь (изум.спирали весны), россыпь</v>
      </c>
      <c r="C112" s="49"/>
      <c r="D112" s="104" t="s">
        <v>110</v>
      </c>
      <c r="E112" s="56">
        <v>2345845000005</v>
      </c>
      <c r="F112" s="57" t="s">
        <v>177</v>
      </c>
      <c r="G112" s="58">
        <f>VLOOKUP(D112,'[1]Лист3'!$B$2:$C$148,2,0)</f>
        <v>5160</v>
      </c>
      <c r="H112" s="106">
        <f>VLOOKUP(D112,'[1]Лист3'!$B$2:$D$148,3,0)</f>
        <v>4128</v>
      </c>
      <c r="I112" s="82">
        <f>H112*0.7</f>
        <v>2889.6</v>
      </c>
      <c r="J112" s="83"/>
      <c r="K112" s="82">
        <f t="shared" si="2"/>
        <v>2476.7999999999997</v>
      </c>
      <c r="L112" s="83"/>
      <c r="M112" s="94">
        <f t="shared" si="3"/>
        <v>0</v>
      </c>
      <c r="N112" s="69"/>
    </row>
    <row r="113" spans="2:13" ht="11.25" outlineLevel="3">
      <c r="B113" s="219" t="str">
        <f>F112</f>
        <v>Зеленый скрученный Би Ло Чунь (изум.спирали весны), россыпь</v>
      </c>
      <c r="C113" s="49"/>
      <c r="D113" s="104" t="str">
        <f>D112</f>
        <v>С24</v>
      </c>
      <c r="E113" s="54"/>
      <c r="F113" s="55" t="s">
        <v>272</v>
      </c>
      <c r="G113" s="53">
        <f>VLOOKUP(D113,'[1]Лист3'!$B$2:$C$148,2,0)</f>
        <v>5160</v>
      </c>
      <c r="H113" s="105">
        <f>VLOOKUP(D113,'[1]Лист3'!$B$2:$D$148,3,0)</f>
        <v>4128</v>
      </c>
      <c r="I113" s="80">
        <f>I112*0.25</f>
        <v>722.4</v>
      </c>
      <c r="J113" s="81"/>
      <c r="K113" s="80">
        <f t="shared" si="2"/>
        <v>2476.7999999999997</v>
      </c>
      <c r="L113" s="81"/>
      <c r="M113" s="93">
        <f t="shared" si="3"/>
        <v>0</v>
      </c>
    </row>
    <row r="114" spans="2:13" ht="11.25" outlineLevel="3">
      <c r="B114" s="219" t="str">
        <f>F112</f>
        <v>Зеленый скрученный Би Ло Чунь (изум.спирали весны), россыпь</v>
      </c>
      <c r="C114" s="49"/>
      <c r="D114" s="104" t="str">
        <f>D112</f>
        <v>С24</v>
      </c>
      <c r="E114" s="54"/>
      <c r="F114" s="55" t="s">
        <v>273</v>
      </c>
      <c r="G114" s="53">
        <f>VLOOKUP(D114,'[1]Лист3'!$B$2:$C$148,2,0)</f>
        <v>5160</v>
      </c>
      <c r="H114" s="105">
        <f>VLOOKUP(D114,'[1]Лист3'!$B$2:$D$148,3,0)</f>
        <v>4128</v>
      </c>
      <c r="I114" s="80">
        <f>I112*0.5</f>
        <v>1444.8</v>
      </c>
      <c r="J114" s="81"/>
      <c r="K114" s="80">
        <f t="shared" si="2"/>
        <v>2476.7999999999997</v>
      </c>
      <c r="L114" s="81"/>
      <c r="M114" s="93">
        <f t="shared" si="3"/>
        <v>0</v>
      </c>
    </row>
    <row r="115" spans="2:14" s="31" customFormat="1" ht="11.25" outlineLevel="2">
      <c r="B115" s="31" t="str">
        <f>F115</f>
        <v>Моли Сюэ Хуа (Жасминовая снежинка), россыпь</v>
      </c>
      <c r="C115" s="49"/>
      <c r="D115" s="269">
        <v>1758</v>
      </c>
      <c r="E115" s="270">
        <v>2000005940019</v>
      </c>
      <c r="F115" s="271" t="s">
        <v>178</v>
      </c>
      <c r="G115" s="272">
        <f>VLOOKUP(D115,'[1]Лист3'!$B$2:$C$148,2,0)</f>
        <v>7700</v>
      </c>
      <c r="H115" s="273">
        <f>VLOOKUP(D115,'[1]Лист3'!$B$2:$D$148,3,0)</f>
        <v>6160</v>
      </c>
      <c r="I115" s="274">
        <f>H115*0.7</f>
        <v>4312</v>
      </c>
      <c r="J115" s="275"/>
      <c r="K115" s="274">
        <f t="shared" si="2"/>
        <v>3696</v>
      </c>
      <c r="L115" s="275"/>
      <c r="M115" s="276">
        <f t="shared" si="3"/>
        <v>0</v>
      </c>
      <c r="N115" s="69"/>
    </row>
    <row r="116" spans="2:13" ht="11.25" outlineLevel="3">
      <c r="B116" s="219" t="str">
        <f>F115</f>
        <v>Моли Сюэ Хуа (Жасминовая снежинка), россыпь</v>
      </c>
      <c r="C116" s="49"/>
      <c r="D116" s="104">
        <f>D115</f>
        <v>1758</v>
      </c>
      <c r="E116" s="54"/>
      <c r="F116" s="55" t="s">
        <v>272</v>
      </c>
      <c r="G116" s="53">
        <f>VLOOKUP(D116,'[1]Лист3'!$B$2:$C$148,2,0)</f>
        <v>7700</v>
      </c>
      <c r="H116" s="105">
        <f>VLOOKUP(D116,'[1]Лист3'!$B$2:$D$148,3,0)</f>
        <v>6160</v>
      </c>
      <c r="I116" s="80">
        <f>I115*0.25</f>
        <v>1078</v>
      </c>
      <c r="J116" s="81"/>
      <c r="K116" s="80">
        <f t="shared" si="2"/>
        <v>3696</v>
      </c>
      <c r="L116" s="81"/>
      <c r="M116" s="93">
        <f t="shared" si="3"/>
        <v>0</v>
      </c>
    </row>
    <row r="117" spans="2:13" ht="11.25" outlineLevel="3">
      <c r="B117" s="219" t="str">
        <f>F115</f>
        <v>Моли Сюэ Хуа (Жасминовая снежинка), россыпь</v>
      </c>
      <c r="C117" s="49"/>
      <c r="D117" s="104">
        <f>D115</f>
        <v>1758</v>
      </c>
      <c r="E117" s="54"/>
      <c r="F117" s="55" t="s">
        <v>273</v>
      </c>
      <c r="G117" s="53">
        <f>VLOOKUP(D117,'[1]Лист3'!$B$2:$C$148,2,0)</f>
        <v>7700</v>
      </c>
      <c r="H117" s="105">
        <f>VLOOKUP(D117,'[1]Лист3'!$B$2:$D$148,3,0)</f>
        <v>6160</v>
      </c>
      <c r="I117" s="80">
        <f>I115*0.5</f>
        <v>2156</v>
      </c>
      <c r="J117" s="81"/>
      <c r="K117" s="80">
        <f t="shared" si="2"/>
        <v>3696</v>
      </c>
      <c r="L117" s="81"/>
      <c r="M117" s="93">
        <f t="shared" si="3"/>
        <v>0</v>
      </c>
    </row>
    <row r="118" spans="2:14" s="31" customFormat="1" ht="19.5" outlineLevel="2">
      <c r="B118" s="31" t="str">
        <f>F118</f>
        <v>Чай белый Бай Хао Инь Чжэнь (Серебрянные иглы с белыми волосками), россыпь</v>
      </c>
      <c r="C118" s="49"/>
      <c r="D118" s="104" t="s">
        <v>111</v>
      </c>
      <c r="E118" s="56">
        <v>2000010000012</v>
      </c>
      <c r="F118" s="57" t="s">
        <v>179</v>
      </c>
      <c r="G118" s="58">
        <f>VLOOKUP(D118,'[1]Лист3'!$B$2:$C$148,2,0)</f>
        <v>7360</v>
      </c>
      <c r="H118" s="106">
        <f>VLOOKUP(D118,'[1]Лист3'!$B$2:$D$148,3,0)</f>
        <v>5888</v>
      </c>
      <c r="I118" s="82">
        <f>H118*0.7</f>
        <v>4121.599999999999</v>
      </c>
      <c r="J118" s="83"/>
      <c r="K118" s="82">
        <f t="shared" si="2"/>
        <v>3532.7999999999997</v>
      </c>
      <c r="L118" s="83"/>
      <c r="M118" s="94">
        <f t="shared" si="3"/>
        <v>0</v>
      </c>
      <c r="N118" s="69"/>
    </row>
    <row r="119" spans="2:13" ht="11.25" outlineLevel="3">
      <c r="B119" s="219" t="str">
        <f>F118</f>
        <v>Чай белый Бай Хао Инь Чжэнь (Серебрянные иглы с белыми волосками), россыпь</v>
      </c>
      <c r="C119" s="49"/>
      <c r="D119" s="104" t="str">
        <f>D118</f>
        <v>GT-034</v>
      </c>
      <c r="E119" s="54"/>
      <c r="F119" s="55" t="s">
        <v>272</v>
      </c>
      <c r="G119" s="53">
        <f>VLOOKUP(D119,'[1]Лист3'!$B$2:$C$148,2,0)</f>
        <v>7360</v>
      </c>
      <c r="H119" s="105">
        <f>VLOOKUP(D119,'[1]Лист3'!$B$2:$D$148,3,0)</f>
        <v>5888</v>
      </c>
      <c r="I119" s="80">
        <f>I118*0.25</f>
        <v>1030.3999999999999</v>
      </c>
      <c r="J119" s="81"/>
      <c r="K119" s="80">
        <f t="shared" si="2"/>
        <v>3532.7999999999997</v>
      </c>
      <c r="L119" s="81"/>
      <c r="M119" s="93">
        <f t="shared" si="3"/>
        <v>0</v>
      </c>
    </row>
    <row r="120" spans="2:13" ht="11.25" outlineLevel="3">
      <c r="B120" s="219" t="str">
        <f>F118</f>
        <v>Чай белый Бай Хао Инь Чжэнь (Серебрянные иглы с белыми волосками), россыпь</v>
      </c>
      <c r="C120" s="49"/>
      <c r="D120" s="104" t="str">
        <f>D118</f>
        <v>GT-034</v>
      </c>
      <c r="E120" s="54"/>
      <c r="F120" s="55" t="s">
        <v>273</v>
      </c>
      <c r="G120" s="53">
        <f>VLOOKUP(D120,'[1]Лист3'!$B$2:$C$148,2,0)</f>
        <v>7360</v>
      </c>
      <c r="H120" s="105">
        <f>VLOOKUP(D120,'[1]Лист3'!$B$2:$D$148,3,0)</f>
        <v>5888</v>
      </c>
      <c r="I120" s="80">
        <f>I118*0.5</f>
        <v>2060.7999999999997</v>
      </c>
      <c r="J120" s="81"/>
      <c r="K120" s="80">
        <f t="shared" si="2"/>
        <v>3532.7999999999997</v>
      </c>
      <c r="L120" s="81"/>
      <c r="M120" s="93">
        <f t="shared" si="3"/>
        <v>0</v>
      </c>
    </row>
    <row r="121" spans="2:14" s="31" customFormat="1" ht="11.25" outlineLevel="2">
      <c r="B121" s="31" t="str">
        <f>F121</f>
        <v>Чай зеленый жасминовый Моли Хуа Ча, россыпь</v>
      </c>
      <c r="C121" s="49"/>
      <c r="D121" s="102" t="s">
        <v>112</v>
      </c>
      <c r="E121" s="50">
        <v>2000001150016</v>
      </c>
      <c r="F121" s="51" t="s">
        <v>180</v>
      </c>
      <c r="G121" s="52">
        <f>VLOOKUP(D121,'[1]Лист3'!$B$2:$C$148,2,0)</f>
        <v>1680</v>
      </c>
      <c r="H121" s="103">
        <f>VLOOKUP(D121,'[1]Лист3'!$B$2:$D$148,3,0)</f>
        <v>1344</v>
      </c>
      <c r="I121" s="78">
        <f>H121*0.7</f>
        <v>940.8</v>
      </c>
      <c r="J121" s="79"/>
      <c r="K121" s="78">
        <f t="shared" si="2"/>
        <v>806.4</v>
      </c>
      <c r="L121" s="79"/>
      <c r="M121" s="92">
        <f t="shared" si="3"/>
        <v>0</v>
      </c>
      <c r="N121" s="69"/>
    </row>
    <row r="122" spans="2:13" ht="11.25" outlineLevel="3">
      <c r="B122" s="219" t="str">
        <f>F121</f>
        <v>Чай зеленый жасминовый Моли Хуа Ча, россыпь</v>
      </c>
      <c r="C122" s="49"/>
      <c r="D122" s="104" t="str">
        <f>D121</f>
        <v>GT-010C</v>
      </c>
      <c r="E122" s="54"/>
      <c r="F122" s="55" t="s">
        <v>272</v>
      </c>
      <c r="G122" s="53">
        <f>VLOOKUP(D122,'[1]Лист3'!$B$2:$C$148,2,0)</f>
        <v>1680</v>
      </c>
      <c r="H122" s="105">
        <f>VLOOKUP(D122,'[1]Лист3'!$B$2:$D$148,3,0)</f>
        <v>1344</v>
      </c>
      <c r="I122" s="80">
        <f>I121*0.25</f>
        <v>235.2</v>
      </c>
      <c r="J122" s="81"/>
      <c r="K122" s="80">
        <f t="shared" si="2"/>
        <v>806.4</v>
      </c>
      <c r="L122" s="81"/>
      <c r="M122" s="93">
        <f t="shared" si="3"/>
        <v>0</v>
      </c>
    </row>
    <row r="123" spans="2:13" ht="11.25" outlineLevel="3">
      <c r="B123" s="219" t="str">
        <f>F121</f>
        <v>Чай зеленый жасминовый Моли Хуа Ча, россыпь</v>
      </c>
      <c r="C123" s="49"/>
      <c r="D123" s="104" t="str">
        <f>D121</f>
        <v>GT-010C</v>
      </c>
      <c r="E123" s="54"/>
      <c r="F123" s="55" t="s">
        <v>273</v>
      </c>
      <c r="G123" s="53">
        <f>VLOOKUP(D123,'[1]Лист3'!$B$2:$C$148,2,0)</f>
        <v>1680</v>
      </c>
      <c r="H123" s="105">
        <f>VLOOKUP(D123,'[1]Лист3'!$B$2:$D$148,3,0)</f>
        <v>1344</v>
      </c>
      <c r="I123" s="80">
        <f>I121*0.5</f>
        <v>470.4</v>
      </c>
      <c r="J123" s="81"/>
      <c r="K123" s="80">
        <f t="shared" si="2"/>
        <v>806.4</v>
      </c>
      <c r="L123" s="81"/>
      <c r="M123" s="93">
        <f t="shared" si="3"/>
        <v>0</v>
      </c>
    </row>
    <row r="124" spans="2:14" s="31" customFormat="1" ht="11.25" outlineLevel="2">
      <c r="B124" s="31" t="str">
        <f>F124</f>
        <v>Чай зеленый жасминовый Фэн Янь (Глаз Феникса), россыпь</v>
      </c>
      <c r="C124" s="49"/>
      <c r="D124" s="104" t="s">
        <v>113</v>
      </c>
      <c r="E124" s="56">
        <v>2000010010011</v>
      </c>
      <c r="F124" s="57" t="s">
        <v>181</v>
      </c>
      <c r="G124" s="58">
        <f>VLOOKUP(D124,'[1]Лист3'!$B$2:$C$148,2,0)</f>
        <v>8240</v>
      </c>
      <c r="H124" s="106">
        <f>VLOOKUP(D124,'[1]Лист3'!$B$2:$D$148,3,0)</f>
        <v>6592</v>
      </c>
      <c r="I124" s="82">
        <f>H124*0.7</f>
        <v>4614.4</v>
      </c>
      <c r="J124" s="83"/>
      <c r="K124" s="82">
        <f t="shared" si="2"/>
        <v>3955.2</v>
      </c>
      <c r="L124" s="83"/>
      <c r="M124" s="94">
        <f t="shared" si="3"/>
        <v>0</v>
      </c>
      <c r="N124" s="69"/>
    </row>
    <row r="125" spans="2:13" ht="11.25" outlineLevel="3">
      <c r="B125" s="219" t="str">
        <f>F124</f>
        <v>Чай зеленый жасминовый Фэн Янь (Глаз Феникса), россыпь</v>
      </c>
      <c r="C125" s="49"/>
      <c r="D125" s="104" t="str">
        <f>D124</f>
        <v>GT-029</v>
      </c>
      <c r="E125" s="54"/>
      <c r="F125" s="55" t="s">
        <v>272</v>
      </c>
      <c r="G125" s="53">
        <f>VLOOKUP(D125,'[1]Лист3'!$B$2:$C$148,2,0)</f>
        <v>8240</v>
      </c>
      <c r="H125" s="105">
        <f>VLOOKUP(D125,'[1]Лист3'!$B$2:$D$148,3,0)</f>
        <v>6592</v>
      </c>
      <c r="I125" s="80">
        <f>I124*0.25</f>
        <v>1153.6</v>
      </c>
      <c r="J125" s="81"/>
      <c r="K125" s="80">
        <f t="shared" si="2"/>
        <v>3955.2</v>
      </c>
      <c r="L125" s="81"/>
      <c r="M125" s="93">
        <f t="shared" si="3"/>
        <v>0</v>
      </c>
    </row>
    <row r="126" spans="2:13" ht="11.25" outlineLevel="3">
      <c r="B126" s="219" t="str">
        <f>F124</f>
        <v>Чай зеленый жасминовый Фэн Янь (Глаз Феникса), россыпь</v>
      </c>
      <c r="C126" s="49"/>
      <c r="D126" s="104" t="str">
        <f>D124</f>
        <v>GT-029</v>
      </c>
      <c r="E126" s="54"/>
      <c r="F126" s="55" t="s">
        <v>273</v>
      </c>
      <c r="G126" s="53">
        <f>VLOOKUP(D126,'[1]Лист3'!$B$2:$C$148,2,0)</f>
        <v>8240</v>
      </c>
      <c r="H126" s="105">
        <f>VLOOKUP(D126,'[1]Лист3'!$B$2:$D$148,3,0)</f>
        <v>6592</v>
      </c>
      <c r="I126" s="80">
        <f>I124*0.5</f>
        <v>2307.2</v>
      </c>
      <c r="J126" s="81"/>
      <c r="K126" s="80">
        <f t="shared" si="2"/>
        <v>3955.2</v>
      </c>
      <c r="L126" s="81"/>
      <c r="M126" s="93">
        <f t="shared" si="3"/>
        <v>0</v>
      </c>
    </row>
    <row r="127" spans="2:14" s="31" customFormat="1" ht="11.25" outlineLevel="2">
      <c r="B127" s="31" t="str">
        <f>F127</f>
        <v>Чай зеленый китайский Ганпаудер, россыпь</v>
      </c>
      <c r="C127" s="49"/>
      <c r="D127" s="102">
        <v>220706</v>
      </c>
      <c r="E127" s="50">
        <v>2000456499784</v>
      </c>
      <c r="F127" s="51" t="s">
        <v>182</v>
      </c>
      <c r="G127" s="52">
        <f>VLOOKUP(D127,'[1]Лист3'!$B$2:$C$148,2,0)</f>
        <v>1880</v>
      </c>
      <c r="H127" s="103">
        <f>VLOOKUP(D127,'[1]Лист3'!$B$2:$D$148,3,0)</f>
        <v>1504</v>
      </c>
      <c r="I127" s="78">
        <f>H127*0.7</f>
        <v>1052.8</v>
      </c>
      <c r="J127" s="79"/>
      <c r="K127" s="78">
        <f t="shared" si="2"/>
        <v>902.4</v>
      </c>
      <c r="L127" s="79"/>
      <c r="M127" s="92">
        <f t="shared" si="3"/>
        <v>0</v>
      </c>
      <c r="N127" s="69"/>
    </row>
    <row r="128" spans="2:13" ht="11.25" outlineLevel="3">
      <c r="B128" s="219" t="str">
        <f>F127</f>
        <v>Чай зеленый китайский Ганпаудер, россыпь</v>
      </c>
      <c r="C128" s="49"/>
      <c r="D128" s="104">
        <f>D127</f>
        <v>220706</v>
      </c>
      <c r="E128" s="54"/>
      <c r="F128" s="55" t="s">
        <v>272</v>
      </c>
      <c r="G128" s="53">
        <f>VLOOKUP(D128,'[1]Лист3'!$B$2:$C$148,2,0)</f>
        <v>1880</v>
      </c>
      <c r="H128" s="105">
        <f>VLOOKUP(D128,'[1]Лист3'!$B$2:$D$148,3,0)</f>
        <v>1504</v>
      </c>
      <c r="I128" s="80">
        <f>I127*0.25</f>
        <v>263.2</v>
      </c>
      <c r="J128" s="81"/>
      <c r="K128" s="80">
        <f t="shared" si="2"/>
        <v>902.4</v>
      </c>
      <c r="L128" s="81"/>
      <c r="M128" s="93">
        <f t="shared" si="3"/>
        <v>0</v>
      </c>
    </row>
    <row r="129" spans="2:13" ht="11.25" outlineLevel="3">
      <c r="B129" s="219" t="str">
        <f>F127</f>
        <v>Чай зеленый китайский Ганпаудер, россыпь</v>
      </c>
      <c r="C129" s="49"/>
      <c r="D129" s="104">
        <f>D127</f>
        <v>220706</v>
      </c>
      <c r="E129" s="54"/>
      <c r="F129" s="55" t="s">
        <v>273</v>
      </c>
      <c r="G129" s="53">
        <f>VLOOKUP(D129,'[1]Лист3'!$B$2:$C$148,2,0)</f>
        <v>1880</v>
      </c>
      <c r="H129" s="105">
        <f>VLOOKUP(D129,'[1]Лист3'!$B$2:$D$148,3,0)</f>
        <v>1504</v>
      </c>
      <c r="I129" s="80">
        <f>I127*0.5</f>
        <v>526.4</v>
      </c>
      <c r="J129" s="81"/>
      <c r="K129" s="80">
        <f t="shared" si="2"/>
        <v>902.4</v>
      </c>
      <c r="L129" s="81"/>
      <c r="M129" s="93">
        <f t="shared" si="3"/>
        <v>0</v>
      </c>
    </row>
    <row r="130" spans="2:14" s="31" customFormat="1" ht="11.25" outlineLevel="2">
      <c r="B130" s="31" t="str">
        <f>F130</f>
        <v>Чай зеленый Лу Инь Ло (Изумрудный жемчуг), россыпь</v>
      </c>
      <c r="C130" s="49"/>
      <c r="D130" s="104">
        <v>1011</v>
      </c>
      <c r="E130" s="56">
        <v>4665271160073</v>
      </c>
      <c r="F130" s="57" t="s">
        <v>183</v>
      </c>
      <c r="G130" s="58">
        <f>VLOOKUP(D130,'[1]Лист3'!$B$2:$C$148,2,0)</f>
        <v>4320</v>
      </c>
      <c r="H130" s="106">
        <f>VLOOKUP(D130,'[1]Лист3'!$B$2:$D$148,3,0)</f>
        <v>3456</v>
      </c>
      <c r="I130" s="82">
        <f>H130*0.7</f>
        <v>2419.2</v>
      </c>
      <c r="J130" s="83"/>
      <c r="K130" s="82">
        <f t="shared" si="2"/>
        <v>2073.6</v>
      </c>
      <c r="L130" s="83"/>
      <c r="M130" s="94">
        <f t="shared" si="3"/>
        <v>0</v>
      </c>
      <c r="N130" s="69"/>
    </row>
    <row r="131" spans="2:13" ht="11.25" outlineLevel="3">
      <c r="B131" s="219" t="str">
        <f>F130</f>
        <v>Чай зеленый Лу Инь Ло (Изумрудный жемчуг), россыпь</v>
      </c>
      <c r="C131" s="49"/>
      <c r="D131" s="104">
        <f>D130</f>
        <v>1011</v>
      </c>
      <c r="E131" s="54"/>
      <c r="F131" s="55" t="s">
        <v>272</v>
      </c>
      <c r="G131" s="53">
        <f>VLOOKUP(D131,'[1]Лист3'!$B$2:$C$148,2,0)</f>
        <v>4320</v>
      </c>
      <c r="H131" s="105">
        <f>VLOOKUP(D131,'[1]Лист3'!$B$2:$D$148,3,0)</f>
        <v>3456</v>
      </c>
      <c r="I131" s="80">
        <f>I130*0.25</f>
        <v>604.8</v>
      </c>
      <c r="J131" s="81"/>
      <c r="K131" s="80">
        <f t="shared" si="2"/>
        <v>2073.6</v>
      </c>
      <c r="L131" s="81"/>
      <c r="M131" s="93">
        <f t="shared" si="3"/>
        <v>0</v>
      </c>
    </row>
    <row r="132" spans="2:13" ht="11.25" outlineLevel="3">
      <c r="B132" s="219" t="str">
        <f>F130</f>
        <v>Чай зеленый Лу Инь Ло (Изумрудный жемчуг), россыпь</v>
      </c>
      <c r="C132" s="49"/>
      <c r="D132" s="104">
        <f>D130</f>
        <v>1011</v>
      </c>
      <c r="E132" s="54"/>
      <c r="F132" s="55" t="s">
        <v>273</v>
      </c>
      <c r="G132" s="53">
        <f>VLOOKUP(D132,'[1]Лист3'!$B$2:$C$148,2,0)</f>
        <v>4320</v>
      </c>
      <c r="H132" s="105">
        <f>VLOOKUP(D132,'[1]Лист3'!$B$2:$D$148,3,0)</f>
        <v>3456</v>
      </c>
      <c r="I132" s="80">
        <f>I130*0.5</f>
        <v>1209.6</v>
      </c>
      <c r="J132" s="81"/>
      <c r="K132" s="80">
        <f t="shared" si="2"/>
        <v>2073.6</v>
      </c>
      <c r="L132" s="81"/>
      <c r="M132" s="93">
        <f t="shared" si="3"/>
        <v>0</v>
      </c>
    </row>
    <row r="133" spans="2:14" s="31" customFormat="1" ht="19.5" outlineLevel="2">
      <c r="B133" s="31" t="str">
        <f>F133</f>
        <v>Чай зеленый Люй Лун Чжу (Жемчужина дракона маленькая), россыпь</v>
      </c>
      <c r="C133" s="49"/>
      <c r="D133" s="104" t="s">
        <v>114</v>
      </c>
      <c r="E133" s="56">
        <v>2000005680014</v>
      </c>
      <c r="F133" s="57" t="s">
        <v>184</v>
      </c>
      <c r="G133" s="58">
        <f>VLOOKUP(D133,'[1]Лист3'!$B$2:$C$148,2,0)</f>
        <v>6420</v>
      </c>
      <c r="H133" s="106">
        <f>VLOOKUP(D133,'[1]Лист3'!$B$2:$D$148,3,0)</f>
        <v>5136</v>
      </c>
      <c r="I133" s="82">
        <f>H133*0.7</f>
        <v>3595.2</v>
      </c>
      <c r="J133" s="83"/>
      <c r="K133" s="82">
        <f t="shared" si="2"/>
        <v>3081.6</v>
      </c>
      <c r="L133" s="83"/>
      <c r="M133" s="94">
        <f t="shared" si="3"/>
        <v>0</v>
      </c>
      <c r="N133" s="69"/>
    </row>
    <row r="134" spans="2:13" ht="11.25" outlineLevel="3">
      <c r="B134" s="219" t="str">
        <f>F133</f>
        <v>Чай зеленый Люй Лун Чжу (Жемчужина дракона маленькая), россыпь</v>
      </c>
      <c r="C134" s="49"/>
      <c r="D134" s="104" t="str">
        <f>D133</f>
        <v>GT-016</v>
      </c>
      <c r="E134" s="54"/>
      <c r="F134" s="55" t="s">
        <v>272</v>
      </c>
      <c r="G134" s="53">
        <f>VLOOKUP(D134,'[1]Лист3'!$B$2:$C$148,2,0)</f>
        <v>6420</v>
      </c>
      <c r="H134" s="105">
        <f>VLOOKUP(D134,'[1]Лист3'!$B$2:$D$148,3,0)</f>
        <v>5136</v>
      </c>
      <c r="I134" s="80">
        <f>I133*0.25</f>
        <v>898.8</v>
      </c>
      <c r="J134" s="81"/>
      <c r="K134" s="80">
        <f t="shared" si="2"/>
        <v>3081.6</v>
      </c>
      <c r="L134" s="81"/>
      <c r="M134" s="93">
        <f t="shared" si="3"/>
        <v>0</v>
      </c>
    </row>
    <row r="135" spans="2:13" ht="11.25" outlineLevel="3">
      <c r="B135" s="219" t="str">
        <f>F133</f>
        <v>Чай зеленый Люй Лун Чжу (Жемчужина дракона маленькая), россыпь</v>
      </c>
      <c r="C135" s="49"/>
      <c r="D135" s="104" t="str">
        <f>D133</f>
        <v>GT-016</v>
      </c>
      <c r="E135" s="54"/>
      <c r="F135" s="55" t="s">
        <v>273</v>
      </c>
      <c r="G135" s="53">
        <f>VLOOKUP(D135,'[1]Лист3'!$B$2:$C$148,2,0)</f>
        <v>6420</v>
      </c>
      <c r="H135" s="105">
        <f>VLOOKUP(D135,'[1]Лист3'!$B$2:$D$148,3,0)</f>
        <v>5136</v>
      </c>
      <c r="I135" s="80">
        <f>I133*0.5</f>
        <v>1797.6</v>
      </c>
      <c r="J135" s="81"/>
      <c r="K135" s="80">
        <f t="shared" si="2"/>
        <v>3081.6</v>
      </c>
      <c r="L135" s="81"/>
      <c r="M135" s="93">
        <f t="shared" si="3"/>
        <v>0</v>
      </c>
    </row>
    <row r="136" spans="2:14" s="31" customFormat="1" ht="11.25" outlineLevel="2">
      <c r="B136" s="31" t="str">
        <f>F136</f>
        <v>Чай зеленый Моли Чжэнь Ло (Жасминовая улитка), россыпь</v>
      </c>
      <c r="C136" s="49"/>
      <c r="D136" s="104" t="s">
        <v>115</v>
      </c>
      <c r="E136" s="56">
        <v>2000039210010</v>
      </c>
      <c r="F136" s="57" t="s">
        <v>185</v>
      </c>
      <c r="G136" s="58">
        <f>VLOOKUP(D136,'[1]Лист3'!$B$2:$C$148,2,0)</f>
        <v>3900</v>
      </c>
      <c r="H136" s="106">
        <f>VLOOKUP(D136,'[1]Лист3'!$B$2:$D$148,3,0)</f>
        <v>3120</v>
      </c>
      <c r="I136" s="82">
        <f>H136*0.7</f>
        <v>2184</v>
      </c>
      <c r="J136" s="83"/>
      <c r="K136" s="82">
        <f t="shared" si="2"/>
        <v>1872</v>
      </c>
      <c r="L136" s="83"/>
      <c r="M136" s="94">
        <f t="shared" si="3"/>
        <v>0</v>
      </c>
      <c r="N136" s="69"/>
    </row>
    <row r="137" spans="2:13" ht="11.25" outlineLevel="3">
      <c r="B137" s="219" t="str">
        <f>F136</f>
        <v>Чай зеленый Моли Чжэнь Ло (Жасминовая улитка), россыпь</v>
      </c>
      <c r="C137" s="49"/>
      <c r="D137" s="104" t="str">
        <f>D136</f>
        <v>GT-043</v>
      </c>
      <c r="E137" s="54"/>
      <c r="F137" s="55" t="s">
        <v>272</v>
      </c>
      <c r="G137" s="53">
        <f>VLOOKUP(D137,'[1]Лист3'!$B$2:$C$148,2,0)</f>
        <v>3900</v>
      </c>
      <c r="H137" s="105">
        <f>VLOOKUP(D137,'[1]Лист3'!$B$2:$D$148,3,0)</f>
        <v>3120</v>
      </c>
      <c r="I137" s="80">
        <f>I136*0.25</f>
        <v>546</v>
      </c>
      <c r="J137" s="81"/>
      <c r="K137" s="80">
        <f t="shared" si="2"/>
        <v>1872</v>
      </c>
      <c r="L137" s="81"/>
      <c r="M137" s="93">
        <f t="shared" si="3"/>
        <v>0</v>
      </c>
    </row>
    <row r="138" spans="2:13" ht="11.25" outlineLevel="3">
      <c r="B138" s="219" t="str">
        <f>F136</f>
        <v>Чай зеленый Моли Чжэнь Ло (Жасминовая улитка), россыпь</v>
      </c>
      <c r="C138" s="49"/>
      <c r="D138" s="104" t="str">
        <f>D136</f>
        <v>GT-043</v>
      </c>
      <c r="E138" s="54"/>
      <c r="F138" s="55" t="s">
        <v>273</v>
      </c>
      <c r="G138" s="53">
        <f>VLOOKUP(D138,'[1]Лист3'!$B$2:$C$148,2,0)</f>
        <v>3900</v>
      </c>
      <c r="H138" s="105">
        <f>VLOOKUP(D138,'[1]Лист3'!$B$2:$D$148,3,0)</f>
        <v>3120</v>
      </c>
      <c r="I138" s="80">
        <f>I136*0.5</f>
        <v>1092</v>
      </c>
      <c r="J138" s="81"/>
      <c r="K138" s="80">
        <f t="shared" si="2"/>
        <v>1872</v>
      </c>
      <c r="L138" s="81"/>
      <c r="M138" s="93">
        <f t="shared" si="3"/>
        <v>0</v>
      </c>
    </row>
    <row r="139" spans="2:14" s="31" customFormat="1" ht="11.25" outlineLevel="2">
      <c r="B139" s="31" t="str">
        <f>F139</f>
        <v>Чай зеленый Най Сян Чжень Чжу (Молочная жемчужина), россыпь</v>
      </c>
      <c r="C139" s="49"/>
      <c r="D139" s="104" t="s">
        <v>116</v>
      </c>
      <c r="E139" s="56">
        <v>2000012260025</v>
      </c>
      <c r="F139" s="57" t="s">
        <v>186</v>
      </c>
      <c r="G139" s="58">
        <f>VLOOKUP(D139,'[1]Лист3'!$B$2:$C$148,2,0)</f>
        <v>6840</v>
      </c>
      <c r="H139" s="106">
        <f>VLOOKUP(D139,'[1]Лист3'!$B$2:$D$148,3,0)</f>
        <v>5472</v>
      </c>
      <c r="I139" s="82">
        <f>H139*0.7</f>
        <v>3830.3999999999996</v>
      </c>
      <c r="J139" s="83"/>
      <c r="K139" s="82">
        <f t="shared" si="2"/>
        <v>3283.2</v>
      </c>
      <c r="L139" s="83"/>
      <c r="M139" s="94">
        <f t="shared" si="3"/>
        <v>0</v>
      </c>
      <c r="N139" s="69"/>
    </row>
    <row r="140" spans="2:13" ht="11.25" outlineLevel="3">
      <c r="B140" s="219" t="str">
        <f>F139</f>
        <v>Чай зеленый Най Сян Чжень Чжу (Молочная жемчужина), россыпь</v>
      </c>
      <c r="C140" s="49"/>
      <c r="D140" s="104" t="str">
        <f>D139</f>
        <v>GT-017</v>
      </c>
      <c r="E140" s="54"/>
      <c r="F140" s="55" t="s">
        <v>272</v>
      </c>
      <c r="G140" s="53">
        <f>VLOOKUP(D140,'[1]Лист3'!$B$2:$C$148,2,0)</f>
        <v>6840</v>
      </c>
      <c r="H140" s="105">
        <f>VLOOKUP(D140,'[1]Лист3'!$B$2:$D$148,3,0)</f>
        <v>5472</v>
      </c>
      <c r="I140" s="80">
        <f>I139*0.25</f>
        <v>957.5999999999999</v>
      </c>
      <c r="J140" s="81"/>
      <c r="K140" s="80">
        <f t="shared" si="2"/>
        <v>3283.2</v>
      </c>
      <c r="L140" s="81"/>
      <c r="M140" s="93">
        <f t="shared" si="3"/>
        <v>0</v>
      </c>
    </row>
    <row r="141" spans="2:13" ht="11.25" outlineLevel="3">
      <c r="B141" s="219" t="str">
        <f>F139</f>
        <v>Чай зеленый Най Сян Чжень Чжу (Молочная жемчужина), россыпь</v>
      </c>
      <c r="C141" s="49"/>
      <c r="D141" s="104" t="str">
        <f>D139</f>
        <v>GT-017</v>
      </c>
      <c r="E141" s="54"/>
      <c r="F141" s="55" t="s">
        <v>273</v>
      </c>
      <c r="G141" s="53">
        <f>VLOOKUP(D141,'[1]Лист3'!$B$2:$C$148,2,0)</f>
        <v>6840</v>
      </c>
      <c r="H141" s="105">
        <f>VLOOKUP(D141,'[1]Лист3'!$B$2:$D$148,3,0)</f>
        <v>5472</v>
      </c>
      <c r="I141" s="80">
        <f>I139*0.5</f>
        <v>1915.1999999999998</v>
      </c>
      <c r="J141" s="81"/>
      <c r="K141" s="80">
        <f aca="true" t="shared" si="4" ref="K141:K204">H141*0.6</f>
        <v>3283.2</v>
      </c>
      <c r="L141" s="81"/>
      <c r="M141" s="93">
        <f aca="true" t="shared" si="5" ref="M141:M204">I141*J141+K141*L141</f>
        <v>0</v>
      </c>
    </row>
    <row r="142" spans="2:14" s="31" customFormat="1" ht="11.25" outlineLevel="2">
      <c r="B142" s="31" t="str">
        <f>F142</f>
        <v>Чай зеленый связанный Личи с вишней, россыпь</v>
      </c>
      <c r="C142" s="49"/>
      <c r="D142" s="104">
        <v>1631</v>
      </c>
      <c r="E142" s="56">
        <v>4665271162367</v>
      </c>
      <c r="F142" s="57" t="s">
        <v>187</v>
      </c>
      <c r="G142" s="58">
        <f>VLOOKUP(D142,'[1]Лист3'!$B$2:$C$148,2,0)</f>
        <v>8440</v>
      </c>
      <c r="H142" s="106">
        <f>VLOOKUP(D142,'[1]Лист3'!$B$2:$D$148,3,0)</f>
        <v>6752</v>
      </c>
      <c r="I142" s="82">
        <f>H142*0.7</f>
        <v>4726.4</v>
      </c>
      <c r="J142" s="83"/>
      <c r="K142" s="82">
        <f t="shared" si="4"/>
        <v>4051.2</v>
      </c>
      <c r="L142" s="83"/>
      <c r="M142" s="94">
        <f t="shared" si="5"/>
        <v>0</v>
      </c>
      <c r="N142" s="69"/>
    </row>
    <row r="143" spans="2:13" ht="11.25" outlineLevel="3">
      <c r="B143" s="219" t="str">
        <f>F142</f>
        <v>Чай зеленый связанный Личи с вишней, россыпь</v>
      </c>
      <c r="C143" s="49"/>
      <c r="D143" s="104">
        <f>D142</f>
        <v>1631</v>
      </c>
      <c r="E143" s="54"/>
      <c r="F143" s="55" t="s">
        <v>272</v>
      </c>
      <c r="G143" s="53">
        <f>VLOOKUP(D143,'[1]Лист3'!$B$2:$C$148,2,0)</f>
        <v>8440</v>
      </c>
      <c r="H143" s="105">
        <f>VLOOKUP(D143,'[1]Лист3'!$B$2:$D$148,3,0)</f>
        <v>6752</v>
      </c>
      <c r="I143" s="80">
        <f>I142*0.25</f>
        <v>1181.6</v>
      </c>
      <c r="J143" s="81"/>
      <c r="K143" s="80">
        <f t="shared" si="4"/>
        <v>4051.2</v>
      </c>
      <c r="L143" s="81"/>
      <c r="M143" s="93">
        <f t="shared" si="5"/>
        <v>0</v>
      </c>
    </row>
    <row r="144" spans="2:13" ht="11.25" outlineLevel="3">
      <c r="B144" s="219" t="str">
        <f>F142</f>
        <v>Чай зеленый связанный Личи с вишней, россыпь</v>
      </c>
      <c r="C144" s="49"/>
      <c r="D144" s="104">
        <f>D142</f>
        <v>1631</v>
      </c>
      <c r="E144" s="54"/>
      <c r="F144" s="55" t="s">
        <v>273</v>
      </c>
      <c r="G144" s="53">
        <f>VLOOKUP(D144,'[1]Лист3'!$B$2:$C$148,2,0)</f>
        <v>8440</v>
      </c>
      <c r="H144" s="105">
        <f>VLOOKUP(D144,'[1]Лист3'!$B$2:$D$148,3,0)</f>
        <v>6752</v>
      </c>
      <c r="I144" s="80">
        <f>I142*0.5</f>
        <v>2363.2</v>
      </c>
      <c r="J144" s="81"/>
      <c r="K144" s="80">
        <f t="shared" si="4"/>
        <v>4051.2</v>
      </c>
      <c r="L144" s="81"/>
      <c r="M144" s="93">
        <f t="shared" si="5"/>
        <v>0</v>
      </c>
    </row>
    <row r="145" spans="2:14" s="31" customFormat="1" ht="19.5" outlineLevel="2">
      <c r="B145" s="31" t="str">
        <f>F145</f>
        <v>Чай зеленый Хуа Лун Чжу (Жасминовая жемчужина дракона), россыпь</v>
      </c>
      <c r="C145" s="49"/>
      <c r="D145" s="104" t="s">
        <v>117</v>
      </c>
      <c r="E145" s="56">
        <v>2300589000001</v>
      </c>
      <c r="F145" s="57" t="s">
        <v>188</v>
      </c>
      <c r="G145" s="58">
        <f>VLOOKUP(D145,'[1]Лист3'!$B$2:$C$148,2,0)</f>
        <v>7820</v>
      </c>
      <c r="H145" s="106">
        <f>VLOOKUP(D145,'[1]Лист3'!$B$2:$D$148,3,0)</f>
        <v>6256</v>
      </c>
      <c r="I145" s="82">
        <f>H145*0.7</f>
        <v>4379.2</v>
      </c>
      <c r="J145" s="83"/>
      <c r="K145" s="82">
        <f t="shared" si="4"/>
        <v>3753.6</v>
      </c>
      <c r="L145" s="83"/>
      <c r="M145" s="94">
        <f t="shared" si="5"/>
        <v>0</v>
      </c>
      <c r="N145" s="69"/>
    </row>
    <row r="146" spans="2:13" ht="11.25" outlineLevel="3">
      <c r="B146" s="219" t="str">
        <f>F145</f>
        <v>Чай зеленый Хуа Лун Чжу (Жасминовая жемчужина дракона), россыпь</v>
      </c>
      <c r="C146" s="49"/>
      <c r="D146" s="104" t="str">
        <f>D145</f>
        <v>GT-012</v>
      </c>
      <c r="E146" s="54"/>
      <c r="F146" s="55" t="s">
        <v>272</v>
      </c>
      <c r="G146" s="53">
        <f>VLOOKUP(D146,'[1]Лист3'!$B$2:$C$148,2,0)</f>
        <v>7820</v>
      </c>
      <c r="H146" s="105">
        <f>VLOOKUP(D146,'[1]Лист3'!$B$2:$D$148,3,0)</f>
        <v>6256</v>
      </c>
      <c r="I146" s="80">
        <f>I145*0.25</f>
        <v>1094.8</v>
      </c>
      <c r="J146" s="81"/>
      <c r="K146" s="80">
        <f t="shared" si="4"/>
        <v>3753.6</v>
      </c>
      <c r="L146" s="81"/>
      <c r="M146" s="93">
        <f t="shared" si="5"/>
        <v>0</v>
      </c>
    </row>
    <row r="147" spans="2:13" ht="11.25" outlineLevel="3">
      <c r="B147" s="219" t="str">
        <f>F145</f>
        <v>Чай зеленый Хуа Лун Чжу (Жасминовая жемчужина дракона), россыпь</v>
      </c>
      <c r="C147" s="49"/>
      <c r="D147" s="104" t="str">
        <f>D145</f>
        <v>GT-012</v>
      </c>
      <c r="E147" s="54"/>
      <c r="F147" s="55" t="s">
        <v>273</v>
      </c>
      <c r="G147" s="53">
        <f>VLOOKUP(D147,'[1]Лист3'!$B$2:$C$148,2,0)</f>
        <v>7820</v>
      </c>
      <c r="H147" s="105">
        <f>VLOOKUP(D147,'[1]Лист3'!$B$2:$D$148,3,0)</f>
        <v>6256</v>
      </c>
      <c r="I147" s="80">
        <f>I145*0.5</f>
        <v>2189.6</v>
      </c>
      <c r="J147" s="81"/>
      <c r="K147" s="80">
        <f t="shared" si="4"/>
        <v>3753.6</v>
      </c>
      <c r="L147" s="81"/>
      <c r="M147" s="93">
        <f t="shared" si="5"/>
        <v>0</v>
      </c>
    </row>
    <row r="148" spans="2:14" s="31" customFormat="1" ht="11.25" outlineLevel="2">
      <c r="B148" s="31" t="str">
        <f>F148</f>
        <v>Чай зеленый Чжэнь Ло (Зеленая спираль), россыпь</v>
      </c>
      <c r="C148" s="49"/>
      <c r="D148" s="269" t="s">
        <v>118</v>
      </c>
      <c r="E148" s="270">
        <v>4607008953398</v>
      </c>
      <c r="F148" s="271" t="s">
        <v>189</v>
      </c>
      <c r="G148" s="272">
        <f>VLOOKUP(D148,'[1]Лист3'!$B$2:$C$148,2,0)</f>
        <v>3400</v>
      </c>
      <c r="H148" s="273">
        <f>VLOOKUP(D148,'[1]Лист3'!$B$2:$D$148,3,0)</f>
        <v>2720</v>
      </c>
      <c r="I148" s="274">
        <f>H148*0.7</f>
        <v>1903.9999999999998</v>
      </c>
      <c r="J148" s="275"/>
      <c r="K148" s="274">
        <f t="shared" si="4"/>
        <v>1632</v>
      </c>
      <c r="L148" s="275"/>
      <c r="M148" s="276">
        <f t="shared" si="5"/>
        <v>0</v>
      </c>
      <c r="N148" s="69"/>
    </row>
    <row r="149" spans="2:13" ht="11.25" outlineLevel="3">
      <c r="B149" s="219" t="str">
        <f>F148</f>
        <v>Чай зеленый Чжэнь Ло (Зеленая спираль), россыпь</v>
      </c>
      <c r="C149" s="49"/>
      <c r="D149" s="104" t="str">
        <f>D148</f>
        <v>GT-015</v>
      </c>
      <c r="E149" s="54"/>
      <c r="F149" s="55" t="s">
        <v>272</v>
      </c>
      <c r="G149" s="53">
        <f>VLOOKUP(D149,'[1]Лист3'!$B$2:$C$148,2,0)</f>
        <v>3400</v>
      </c>
      <c r="H149" s="105">
        <f>VLOOKUP(D149,'[1]Лист3'!$B$2:$D$148,3,0)</f>
        <v>2720</v>
      </c>
      <c r="I149" s="80">
        <f>I148*0.25</f>
        <v>475.99999999999994</v>
      </c>
      <c r="J149" s="81"/>
      <c r="K149" s="80">
        <f t="shared" si="4"/>
        <v>1632</v>
      </c>
      <c r="L149" s="81"/>
      <c r="M149" s="93">
        <f t="shared" si="5"/>
        <v>0</v>
      </c>
    </row>
    <row r="150" spans="2:13" ht="11.25" outlineLevel="3">
      <c r="B150" s="219" t="str">
        <f>F148</f>
        <v>Чай зеленый Чжэнь Ло (Зеленая спираль), россыпь</v>
      </c>
      <c r="C150" s="49"/>
      <c r="D150" s="104" t="str">
        <f>D148</f>
        <v>GT-015</v>
      </c>
      <c r="E150" s="54"/>
      <c r="F150" s="55" t="s">
        <v>273</v>
      </c>
      <c r="G150" s="53">
        <f>VLOOKUP(D150,'[1]Лист3'!$B$2:$C$148,2,0)</f>
        <v>3400</v>
      </c>
      <c r="H150" s="105">
        <f>VLOOKUP(D150,'[1]Лист3'!$B$2:$D$148,3,0)</f>
        <v>2720</v>
      </c>
      <c r="I150" s="80">
        <f>I148*0.5</f>
        <v>951.9999999999999</v>
      </c>
      <c r="J150" s="81"/>
      <c r="K150" s="80">
        <f t="shared" si="4"/>
        <v>1632</v>
      </c>
      <c r="L150" s="81"/>
      <c r="M150" s="93">
        <f t="shared" si="5"/>
        <v>0</v>
      </c>
    </row>
    <row r="151" spans="2:14" s="31" customFormat="1" ht="11.25" outlineLevel="2">
      <c r="B151" s="31" t="str">
        <f>F151</f>
        <v>Чай Инь Чжень (серебряные иглы), россыпь</v>
      </c>
      <c r="C151" s="49"/>
      <c r="D151" s="104" t="s">
        <v>119</v>
      </c>
      <c r="E151" s="56">
        <v>2000456540523</v>
      </c>
      <c r="F151" s="57" t="s">
        <v>190</v>
      </c>
      <c r="G151" s="58">
        <f>VLOOKUP(D151,'[1]Лист3'!$B$2:$C$148,2,0)</f>
        <v>4640</v>
      </c>
      <c r="H151" s="106">
        <f>VLOOKUP(D151,'[1]Лист3'!$B$2:$D$148,3,0)</f>
        <v>3712</v>
      </c>
      <c r="I151" s="82">
        <f>H151*0.7</f>
        <v>2598.3999999999996</v>
      </c>
      <c r="J151" s="83"/>
      <c r="K151" s="82">
        <f t="shared" si="4"/>
        <v>2227.2</v>
      </c>
      <c r="L151" s="83"/>
      <c r="M151" s="94">
        <f t="shared" si="5"/>
        <v>0</v>
      </c>
      <c r="N151" s="69"/>
    </row>
    <row r="152" spans="2:13" ht="11.25" outlineLevel="3">
      <c r="B152" s="219" t="str">
        <f>F151</f>
        <v>Чай Инь Чжень (серебряные иглы), россыпь</v>
      </c>
      <c r="C152" s="49"/>
      <c r="D152" s="104" t="str">
        <f>D151</f>
        <v>С3 </v>
      </c>
      <c r="E152" s="54"/>
      <c r="F152" s="55" t="s">
        <v>272</v>
      </c>
      <c r="G152" s="53">
        <f>VLOOKUP(D152,'[1]Лист3'!$B$2:$C$148,2,0)</f>
        <v>4640</v>
      </c>
      <c r="H152" s="105">
        <f>VLOOKUP(D152,'[1]Лист3'!$B$2:$D$148,3,0)</f>
        <v>3712</v>
      </c>
      <c r="I152" s="80">
        <f>I151*0.25</f>
        <v>649.5999999999999</v>
      </c>
      <c r="J152" s="81"/>
      <c r="K152" s="80">
        <f t="shared" si="4"/>
        <v>2227.2</v>
      </c>
      <c r="L152" s="81"/>
      <c r="M152" s="93">
        <f t="shared" si="5"/>
        <v>0</v>
      </c>
    </row>
    <row r="153" spans="2:13" ht="11.25" outlineLevel="3">
      <c r="B153" s="219" t="str">
        <f>F151</f>
        <v>Чай Инь Чжень (серебряные иглы), россыпь</v>
      </c>
      <c r="C153" s="49"/>
      <c r="D153" s="104" t="str">
        <f>D151</f>
        <v>С3 </v>
      </c>
      <c r="E153" s="54"/>
      <c r="F153" s="55" t="s">
        <v>273</v>
      </c>
      <c r="G153" s="53">
        <f>VLOOKUP(D153,'[1]Лист3'!$B$2:$C$148,2,0)</f>
        <v>4640</v>
      </c>
      <c r="H153" s="105">
        <f>VLOOKUP(D153,'[1]Лист3'!$B$2:$D$148,3,0)</f>
        <v>3712</v>
      </c>
      <c r="I153" s="80">
        <f>I151*0.5</f>
        <v>1299.1999999999998</v>
      </c>
      <c r="J153" s="81"/>
      <c r="K153" s="80">
        <f t="shared" si="4"/>
        <v>2227.2</v>
      </c>
      <c r="L153" s="81"/>
      <c r="M153" s="93">
        <f t="shared" si="5"/>
        <v>0</v>
      </c>
    </row>
    <row r="154" spans="2:14" s="31" customFormat="1" ht="11.25" outlineLevel="2">
      <c r="B154" s="31" t="str">
        <f>F154</f>
        <v>Чай Люй Та (Зеленая пагода), россыпь</v>
      </c>
      <c r="C154" s="49"/>
      <c r="D154" s="104">
        <v>1604</v>
      </c>
      <c r="E154" s="56">
        <v>2000456490347</v>
      </c>
      <c r="F154" s="57" t="s">
        <v>191</v>
      </c>
      <c r="G154" s="58">
        <f>VLOOKUP(D154,'[1]Лист3'!$B$2:$C$148,2,0)</f>
        <v>7860</v>
      </c>
      <c r="H154" s="106">
        <f>VLOOKUP(D154,'[1]Лист3'!$B$2:$D$148,3,0)</f>
        <v>6288</v>
      </c>
      <c r="I154" s="82">
        <f>H154*0.7</f>
        <v>4401.599999999999</v>
      </c>
      <c r="J154" s="83"/>
      <c r="K154" s="82">
        <f t="shared" si="4"/>
        <v>3772.7999999999997</v>
      </c>
      <c r="L154" s="83"/>
      <c r="M154" s="94">
        <f t="shared" si="5"/>
        <v>0</v>
      </c>
      <c r="N154" s="69"/>
    </row>
    <row r="155" spans="2:13" ht="11.25" outlineLevel="3">
      <c r="B155" s="219" t="str">
        <f>F154</f>
        <v>Чай Люй Та (Зеленая пагода), россыпь</v>
      </c>
      <c r="C155" s="49"/>
      <c r="D155" s="104">
        <f>D154</f>
        <v>1604</v>
      </c>
      <c r="E155" s="54"/>
      <c r="F155" s="55" t="s">
        <v>272</v>
      </c>
      <c r="G155" s="53">
        <f>VLOOKUP(D155,'[1]Лист3'!$B$2:$C$148,2,0)</f>
        <v>7860</v>
      </c>
      <c r="H155" s="105">
        <f>VLOOKUP(D155,'[1]Лист3'!$B$2:$D$148,3,0)</f>
        <v>6288</v>
      </c>
      <c r="I155" s="80">
        <f>I154*0.25</f>
        <v>1100.3999999999999</v>
      </c>
      <c r="J155" s="81"/>
      <c r="K155" s="80">
        <f t="shared" si="4"/>
        <v>3772.7999999999997</v>
      </c>
      <c r="L155" s="81"/>
      <c r="M155" s="93">
        <f t="shared" si="5"/>
        <v>0</v>
      </c>
    </row>
    <row r="156" spans="2:13" ht="11.25" outlineLevel="3">
      <c r="B156" s="219" t="str">
        <f>F154</f>
        <v>Чай Люй Та (Зеленая пагода), россыпь</v>
      </c>
      <c r="C156" s="49"/>
      <c r="D156" s="104">
        <f>D154</f>
        <v>1604</v>
      </c>
      <c r="E156" s="54"/>
      <c r="F156" s="55" t="s">
        <v>273</v>
      </c>
      <c r="G156" s="53">
        <f>VLOOKUP(D156,'[1]Лист3'!$B$2:$C$148,2,0)</f>
        <v>7860</v>
      </c>
      <c r="H156" s="105">
        <f>VLOOKUP(D156,'[1]Лист3'!$B$2:$D$148,3,0)</f>
        <v>6288</v>
      </c>
      <c r="I156" s="80">
        <f>I154*0.5</f>
        <v>2200.7999999999997</v>
      </c>
      <c r="J156" s="81"/>
      <c r="K156" s="80">
        <f t="shared" si="4"/>
        <v>3772.7999999999997</v>
      </c>
      <c r="L156" s="81"/>
      <c r="M156" s="93">
        <f t="shared" si="5"/>
        <v>0</v>
      </c>
    </row>
    <row r="157" spans="2:14" s="31" customFormat="1" ht="11.25" outlineLevel="2">
      <c r="B157" s="31" t="str">
        <f>F157</f>
        <v>Юй Лун Тао (Нефритовый персик Дракона), россыпь</v>
      </c>
      <c r="C157" s="49"/>
      <c r="D157" s="269">
        <v>1623</v>
      </c>
      <c r="E157" s="270">
        <v>2000005760013</v>
      </c>
      <c r="F157" s="271" t="s">
        <v>192</v>
      </c>
      <c r="G157" s="272">
        <f>VLOOKUP(D157,'[1]Лист3'!$B$2:$C$148,2,0)</f>
        <v>6480</v>
      </c>
      <c r="H157" s="273">
        <f>VLOOKUP(D157,'[1]Лист3'!$B$2:$D$148,3,0)</f>
        <v>5184</v>
      </c>
      <c r="I157" s="274">
        <f>H157*0.7</f>
        <v>3628.7999999999997</v>
      </c>
      <c r="J157" s="275"/>
      <c r="K157" s="274">
        <f t="shared" si="4"/>
        <v>3110.4</v>
      </c>
      <c r="L157" s="275"/>
      <c r="M157" s="276">
        <f t="shared" si="5"/>
        <v>0</v>
      </c>
      <c r="N157" s="69"/>
    </row>
    <row r="158" spans="2:13" ht="11.25" outlineLevel="3">
      <c r="B158" s="219" t="str">
        <f>F157</f>
        <v>Юй Лун Тао (Нефритовый персик Дракона), россыпь</v>
      </c>
      <c r="C158" s="49"/>
      <c r="D158" s="104">
        <f>D157</f>
        <v>1623</v>
      </c>
      <c r="E158" s="54"/>
      <c r="F158" s="55" t="s">
        <v>272</v>
      </c>
      <c r="G158" s="53">
        <f>VLOOKUP(D158,'[1]Лист3'!$B$2:$C$148,2,0)</f>
        <v>6480</v>
      </c>
      <c r="H158" s="105">
        <f>VLOOKUP(D158,'[1]Лист3'!$B$2:$D$148,3,0)</f>
        <v>5184</v>
      </c>
      <c r="I158" s="80">
        <f>I157*0.25</f>
        <v>907.1999999999999</v>
      </c>
      <c r="J158" s="81"/>
      <c r="K158" s="80">
        <f t="shared" si="4"/>
        <v>3110.4</v>
      </c>
      <c r="L158" s="81"/>
      <c r="M158" s="93">
        <f t="shared" si="5"/>
        <v>0</v>
      </c>
    </row>
    <row r="159" spans="2:13" ht="11.25" outlineLevel="3">
      <c r="B159" s="219" t="str">
        <f>F157</f>
        <v>Юй Лун Тао (Нефритовый персик Дракона), россыпь</v>
      </c>
      <c r="C159" s="49"/>
      <c r="D159" s="104">
        <f>D157</f>
        <v>1623</v>
      </c>
      <c r="E159" s="54"/>
      <c r="F159" s="55" t="s">
        <v>273</v>
      </c>
      <c r="G159" s="53">
        <f>VLOOKUP(D159,'[1]Лист3'!$B$2:$C$148,2,0)</f>
        <v>6480</v>
      </c>
      <c r="H159" s="105">
        <f>VLOOKUP(D159,'[1]Лист3'!$B$2:$D$148,3,0)</f>
        <v>5184</v>
      </c>
      <c r="I159" s="80">
        <f>I157*0.5</f>
        <v>1814.3999999999999</v>
      </c>
      <c r="J159" s="81"/>
      <c r="K159" s="80">
        <f t="shared" si="4"/>
        <v>3110.4</v>
      </c>
      <c r="L159" s="81"/>
      <c r="M159" s="93">
        <f t="shared" si="5"/>
        <v>0</v>
      </c>
    </row>
    <row r="160" spans="3:14" ht="11.25" outlineLevel="1">
      <c r="C160" s="49"/>
      <c r="D160" s="104"/>
      <c r="E160" s="61"/>
      <c r="F160" s="62" t="s">
        <v>120</v>
      </c>
      <c r="G160" s="48"/>
      <c r="H160" s="107"/>
      <c r="I160" s="76">
        <f>H160*0.7</f>
        <v>0</v>
      </c>
      <c r="J160" s="77"/>
      <c r="K160" s="76">
        <f t="shared" si="4"/>
        <v>0</v>
      </c>
      <c r="L160" s="77"/>
      <c r="M160" s="91">
        <f t="shared" si="5"/>
        <v>0</v>
      </c>
      <c r="N160" s="69"/>
    </row>
    <row r="161" spans="2:14" s="31" customFormat="1" ht="11.25" outlineLevel="2">
      <c r="B161" s="31" t="str">
        <f>F161</f>
        <v>Пуэр 4х-летний "Вишня", россыпь</v>
      </c>
      <c r="C161" s="49"/>
      <c r="D161" s="102">
        <v>1507</v>
      </c>
      <c r="E161" s="50">
        <v>2000456542084</v>
      </c>
      <c r="F161" s="51" t="s">
        <v>193</v>
      </c>
      <c r="G161" s="52">
        <f>VLOOKUP(D161,'[1]Лист3'!$B$2:$C$148,2,0)</f>
        <v>3100</v>
      </c>
      <c r="H161" s="103">
        <f>VLOOKUP(D161,'[1]Лист3'!$B$2:$D$148,3,0)</f>
        <v>2480</v>
      </c>
      <c r="I161" s="78">
        <f>H161*0.7</f>
        <v>1736</v>
      </c>
      <c r="J161" s="79"/>
      <c r="K161" s="78">
        <f t="shared" si="4"/>
        <v>1488</v>
      </c>
      <c r="L161" s="79"/>
      <c r="M161" s="92">
        <f t="shared" si="5"/>
        <v>0</v>
      </c>
      <c r="N161" s="69"/>
    </row>
    <row r="162" spans="2:13" ht="11.25" outlineLevel="3">
      <c r="B162" s="219" t="str">
        <f>F161</f>
        <v>Пуэр 4х-летний "Вишня", россыпь</v>
      </c>
      <c r="C162" s="49"/>
      <c r="D162" s="104">
        <f>D161</f>
        <v>1507</v>
      </c>
      <c r="E162" s="54"/>
      <c r="F162" s="55" t="s">
        <v>272</v>
      </c>
      <c r="G162" s="53">
        <f>VLOOKUP(D162,'[1]Лист3'!$B$2:$C$148,2,0)</f>
        <v>3100</v>
      </c>
      <c r="H162" s="105">
        <f>VLOOKUP(D162,'[1]Лист3'!$B$2:$D$148,3,0)</f>
        <v>2480</v>
      </c>
      <c r="I162" s="80">
        <f>I161*0.25</f>
        <v>434</v>
      </c>
      <c r="J162" s="81"/>
      <c r="K162" s="80">
        <f t="shared" si="4"/>
        <v>1488</v>
      </c>
      <c r="L162" s="81"/>
      <c r="M162" s="93">
        <f t="shared" si="5"/>
        <v>0</v>
      </c>
    </row>
    <row r="163" spans="2:13" ht="11.25" outlineLevel="3">
      <c r="B163" s="219" t="str">
        <f>F161</f>
        <v>Пуэр 4х-летний "Вишня", россыпь</v>
      </c>
      <c r="C163" s="49"/>
      <c r="D163" s="104">
        <f>D161</f>
        <v>1507</v>
      </c>
      <c r="E163" s="54"/>
      <c r="F163" s="55" t="s">
        <v>273</v>
      </c>
      <c r="G163" s="53">
        <f>VLOOKUP(D163,'[1]Лист3'!$B$2:$C$148,2,0)</f>
        <v>3100</v>
      </c>
      <c r="H163" s="105">
        <f>VLOOKUP(D163,'[1]Лист3'!$B$2:$D$148,3,0)</f>
        <v>2480</v>
      </c>
      <c r="I163" s="80">
        <f>I161*0.5</f>
        <v>868</v>
      </c>
      <c r="J163" s="81"/>
      <c r="K163" s="80">
        <f t="shared" si="4"/>
        <v>1488</v>
      </c>
      <c r="L163" s="81"/>
      <c r="M163" s="93">
        <f t="shared" si="5"/>
        <v>0</v>
      </c>
    </row>
    <row r="164" spans="2:14" s="31" customFormat="1" ht="11.25" outlineLevel="2">
      <c r="B164" s="31" t="str">
        <f>F164</f>
        <v>Пуэр в мандарине, россыпь</v>
      </c>
      <c r="C164" s="49"/>
      <c r="D164" s="269" t="s">
        <v>121</v>
      </c>
      <c r="E164" s="270">
        <v>2000000230016</v>
      </c>
      <c r="F164" s="271" t="s">
        <v>194</v>
      </c>
      <c r="G164" s="272">
        <f>VLOOKUP(D164,'[1]Лист3'!$B$2:$C$148,2,0)</f>
        <v>5820</v>
      </c>
      <c r="H164" s="273">
        <f>VLOOKUP(D164,'[1]Лист3'!$B$2:$D$148,3,0)</f>
        <v>4656</v>
      </c>
      <c r="I164" s="274">
        <f>H164*0.7</f>
        <v>3259.2</v>
      </c>
      <c r="J164" s="275"/>
      <c r="K164" s="274">
        <f t="shared" si="4"/>
        <v>2793.6</v>
      </c>
      <c r="L164" s="275"/>
      <c r="M164" s="276">
        <f t="shared" si="5"/>
        <v>0</v>
      </c>
      <c r="N164" s="69"/>
    </row>
    <row r="165" spans="2:13" ht="11.25" outlineLevel="3">
      <c r="B165" s="219" t="str">
        <f>F164</f>
        <v>Пуэр в мандарине, россыпь</v>
      </c>
      <c r="C165" s="49"/>
      <c r="D165" s="104" t="str">
        <f>D164</f>
        <v>BT-024</v>
      </c>
      <c r="E165" s="54"/>
      <c r="F165" s="55" t="s">
        <v>272</v>
      </c>
      <c r="G165" s="53">
        <f>VLOOKUP(D165,'[1]Лист3'!$B$2:$C$148,2,0)</f>
        <v>5820</v>
      </c>
      <c r="H165" s="105">
        <f>VLOOKUP(D165,'[1]Лист3'!$B$2:$D$148,3,0)</f>
        <v>4656</v>
      </c>
      <c r="I165" s="80">
        <f>I164*0.25</f>
        <v>814.8</v>
      </c>
      <c r="J165" s="81"/>
      <c r="K165" s="80">
        <f t="shared" si="4"/>
        <v>2793.6</v>
      </c>
      <c r="L165" s="81"/>
      <c r="M165" s="93">
        <f t="shared" si="5"/>
        <v>0</v>
      </c>
    </row>
    <row r="166" spans="2:13" ht="11.25" outlineLevel="3">
      <c r="B166" s="219" t="str">
        <f>F164</f>
        <v>Пуэр в мандарине, россыпь</v>
      </c>
      <c r="C166" s="49"/>
      <c r="D166" s="104" t="str">
        <f>D164</f>
        <v>BT-024</v>
      </c>
      <c r="E166" s="54"/>
      <c r="F166" s="55" t="s">
        <v>273</v>
      </c>
      <c r="G166" s="53">
        <f>VLOOKUP(D166,'[1]Лист3'!$B$2:$C$148,2,0)</f>
        <v>5820</v>
      </c>
      <c r="H166" s="105">
        <f>VLOOKUP(D166,'[1]Лист3'!$B$2:$D$148,3,0)</f>
        <v>4656</v>
      </c>
      <c r="I166" s="80">
        <f>I164*0.5</f>
        <v>1629.6</v>
      </c>
      <c r="J166" s="81"/>
      <c r="K166" s="80">
        <f t="shared" si="4"/>
        <v>2793.6</v>
      </c>
      <c r="L166" s="81"/>
      <c r="M166" s="93">
        <f t="shared" si="5"/>
        <v>0</v>
      </c>
    </row>
    <row r="167" spans="2:14" s="31" customFormat="1" ht="11.25" outlineLevel="2">
      <c r="B167" s="31" t="str">
        <f>F167</f>
        <v>Пуэр Гун Тин (Императорский), россыпь</v>
      </c>
      <c r="C167" s="49"/>
      <c r="D167" s="102" t="s">
        <v>122</v>
      </c>
      <c r="E167" s="50">
        <v>2000005950018</v>
      </c>
      <c r="F167" s="51" t="s">
        <v>195</v>
      </c>
      <c r="G167" s="52">
        <f>VLOOKUP(D167,'[1]Лист3'!$B$2:$C$148,2,0)</f>
        <v>5460</v>
      </c>
      <c r="H167" s="103">
        <f>VLOOKUP(D167,'[1]Лист3'!$B$2:$D$148,3,0)</f>
        <v>4368</v>
      </c>
      <c r="I167" s="78">
        <f>H167*0.7</f>
        <v>3057.6</v>
      </c>
      <c r="J167" s="79"/>
      <c r="K167" s="78">
        <f t="shared" si="4"/>
        <v>2620.7999999999997</v>
      </c>
      <c r="L167" s="79"/>
      <c r="M167" s="92">
        <f t="shared" si="5"/>
        <v>0</v>
      </c>
      <c r="N167" s="69"/>
    </row>
    <row r="168" spans="2:13" ht="11.25" outlineLevel="3">
      <c r="B168" s="219" t="str">
        <f>F167</f>
        <v>Пуэр Гун Тин (Императорский), россыпь</v>
      </c>
      <c r="C168" s="49"/>
      <c r="D168" s="104" t="str">
        <f>D167</f>
        <v>BT-018</v>
      </c>
      <c r="E168" s="54"/>
      <c r="F168" s="55" t="s">
        <v>272</v>
      </c>
      <c r="G168" s="53">
        <f>VLOOKUP(D168,'[1]Лист3'!$B$2:$C$148,2,0)</f>
        <v>5460</v>
      </c>
      <c r="H168" s="105">
        <f>VLOOKUP(D168,'[1]Лист3'!$B$2:$D$148,3,0)</f>
        <v>4368</v>
      </c>
      <c r="I168" s="80">
        <f>I167*0.25</f>
        <v>764.4</v>
      </c>
      <c r="J168" s="81"/>
      <c r="K168" s="80">
        <f t="shared" si="4"/>
        <v>2620.7999999999997</v>
      </c>
      <c r="L168" s="81"/>
      <c r="M168" s="93">
        <f t="shared" si="5"/>
        <v>0</v>
      </c>
    </row>
    <row r="169" spans="2:13" ht="11.25" outlineLevel="3">
      <c r="B169" s="219" t="str">
        <f>F167</f>
        <v>Пуэр Гун Тин (Императорский), россыпь</v>
      </c>
      <c r="C169" s="49"/>
      <c r="D169" s="104" t="str">
        <f>D167</f>
        <v>BT-018</v>
      </c>
      <c r="E169" s="54"/>
      <c r="F169" s="55" t="s">
        <v>273</v>
      </c>
      <c r="G169" s="53">
        <f>VLOOKUP(D169,'[1]Лист3'!$B$2:$C$148,2,0)</f>
        <v>5460</v>
      </c>
      <c r="H169" s="105">
        <f>VLOOKUP(D169,'[1]Лист3'!$B$2:$D$148,3,0)</f>
        <v>4368</v>
      </c>
      <c r="I169" s="80">
        <f>I167*0.5</f>
        <v>1528.8</v>
      </c>
      <c r="J169" s="81"/>
      <c r="K169" s="80">
        <f t="shared" si="4"/>
        <v>2620.7999999999997</v>
      </c>
      <c r="L169" s="81"/>
      <c r="M169" s="93">
        <f t="shared" si="5"/>
        <v>0</v>
      </c>
    </row>
    <row r="170" spans="2:14" s="31" customFormat="1" ht="11.25" outlineLevel="2">
      <c r="B170" s="31" t="str">
        <f>F170</f>
        <v>Пуэр Лао Ча Тоу (чайные головы), россыпь</v>
      </c>
      <c r="C170" s="49"/>
      <c r="D170" s="104" t="s">
        <v>123</v>
      </c>
      <c r="E170" s="56">
        <v>2000456503900</v>
      </c>
      <c r="F170" s="57" t="s">
        <v>196</v>
      </c>
      <c r="G170" s="58">
        <f>VLOOKUP(D170,'[1]Лист3'!$B$2:$C$148,2,0)</f>
        <v>5320</v>
      </c>
      <c r="H170" s="106">
        <f>VLOOKUP(D170,'[1]Лист3'!$B$2:$D$148,3,0)</f>
        <v>4256</v>
      </c>
      <c r="I170" s="82">
        <f>H170*0.7</f>
        <v>2979.2</v>
      </c>
      <c r="J170" s="83"/>
      <c r="K170" s="82">
        <f t="shared" si="4"/>
        <v>2553.6</v>
      </c>
      <c r="L170" s="83"/>
      <c r="M170" s="94">
        <f t="shared" si="5"/>
        <v>0</v>
      </c>
      <c r="N170" s="69"/>
    </row>
    <row r="171" spans="2:13" ht="11.25" outlineLevel="3">
      <c r="B171" s="219" t="str">
        <f>F170</f>
        <v>Пуэр Лао Ча Тоу (чайные головы), россыпь</v>
      </c>
      <c r="C171" s="49"/>
      <c r="D171" s="104" t="str">
        <f>D170</f>
        <v>BT-020</v>
      </c>
      <c r="E171" s="54"/>
      <c r="F171" s="55" t="s">
        <v>272</v>
      </c>
      <c r="G171" s="53">
        <f>VLOOKUP(D171,'[1]Лист3'!$B$2:$C$148,2,0)</f>
        <v>5320</v>
      </c>
      <c r="H171" s="105">
        <f>VLOOKUP(D171,'[1]Лист3'!$B$2:$D$148,3,0)</f>
        <v>4256</v>
      </c>
      <c r="I171" s="80">
        <f>I170*0.25</f>
        <v>744.8</v>
      </c>
      <c r="J171" s="81"/>
      <c r="K171" s="80">
        <f t="shared" si="4"/>
        <v>2553.6</v>
      </c>
      <c r="L171" s="81"/>
      <c r="M171" s="93">
        <f t="shared" si="5"/>
        <v>0</v>
      </c>
    </row>
    <row r="172" spans="2:13" ht="11.25" outlineLevel="3">
      <c r="B172" s="219" t="str">
        <f>F170</f>
        <v>Пуэр Лао Ча Тоу (чайные головы), россыпь</v>
      </c>
      <c r="C172" s="49"/>
      <c r="D172" s="104" t="str">
        <f>D170</f>
        <v>BT-020</v>
      </c>
      <c r="E172" s="54"/>
      <c r="F172" s="55" t="s">
        <v>273</v>
      </c>
      <c r="G172" s="53">
        <f>VLOOKUP(D172,'[1]Лист3'!$B$2:$C$148,2,0)</f>
        <v>5320</v>
      </c>
      <c r="H172" s="105">
        <f>VLOOKUP(D172,'[1]Лист3'!$B$2:$D$148,3,0)</f>
        <v>4256</v>
      </c>
      <c r="I172" s="80">
        <f>I170*0.5</f>
        <v>1489.6</v>
      </c>
      <c r="J172" s="81"/>
      <c r="K172" s="80">
        <f t="shared" si="4"/>
        <v>2553.6</v>
      </c>
      <c r="L172" s="81"/>
      <c r="M172" s="93">
        <f t="shared" si="5"/>
        <v>0</v>
      </c>
    </row>
    <row r="173" spans="2:14" s="31" customFormat="1" ht="11.25" outlineLevel="2">
      <c r="B173" s="31" t="str">
        <f>F173</f>
        <v>Пуэр Молочный, россыпь</v>
      </c>
      <c r="C173" s="49"/>
      <c r="D173" s="102">
        <v>1509</v>
      </c>
      <c r="E173" s="50">
        <v>2000456526497</v>
      </c>
      <c r="F173" s="51" t="s">
        <v>197</v>
      </c>
      <c r="G173" s="52">
        <f>VLOOKUP(D173,'[1]Лист3'!$B$2:$C$148,2,0)</f>
        <v>3220</v>
      </c>
      <c r="H173" s="103">
        <f>VLOOKUP(D173,'[1]Лист3'!$B$2:$D$148,3,0)</f>
        <v>2576</v>
      </c>
      <c r="I173" s="78">
        <f>H173*0.7</f>
        <v>1803.1999999999998</v>
      </c>
      <c r="J173" s="79"/>
      <c r="K173" s="78">
        <f t="shared" si="4"/>
        <v>1545.6</v>
      </c>
      <c r="L173" s="79"/>
      <c r="M173" s="92">
        <f t="shared" si="5"/>
        <v>0</v>
      </c>
      <c r="N173" s="69"/>
    </row>
    <row r="174" spans="2:13" ht="11.25" outlineLevel="3">
      <c r="B174" s="219" t="str">
        <f>F173</f>
        <v>Пуэр Молочный, россыпь</v>
      </c>
      <c r="C174" s="49"/>
      <c r="D174" s="104">
        <f>D173</f>
        <v>1509</v>
      </c>
      <c r="E174" s="54"/>
      <c r="F174" s="55" t="s">
        <v>272</v>
      </c>
      <c r="G174" s="53">
        <f>VLOOKUP(D174,'[1]Лист3'!$B$2:$C$148,2,0)</f>
        <v>3220</v>
      </c>
      <c r="H174" s="105">
        <f>VLOOKUP(D174,'[1]Лист3'!$B$2:$D$148,3,0)</f>
        <v>2576</v>
      </c>
      <c r="I174" s="80">
        <f>I173*0.25</f>
        <v>450.79999999999995</v>
      </c>
      <c r="J174" s="81"/>
      <c r="K174" s="80">
        <f t="shared" si="4"/>
        <v>1545.6</v>
      </c>
      <c r="L174" s="81"/>
      <c r="M174" s="93">
        <f t="shared" si="5"/>
        <v>0</v>
      </c>
    </row>
    <row r="175" spans="2:13" ht="11.25" outlineLevel="3">
      <c r="B175" s="219" t="str">
        <f>F173</f>
        <v>Пуэр Молочный, россыпь</v>
      </c>
      <c r="C175" s="49"/>
      <c r="D175" s="104">
        <f>D173</f>
        <v>1509</v>
      </c>
      <c r="E175" s="54"/>
      <c r="F175" s="55" t="s">
        <v>273</v>
      </c>
      <c r="G175" s="53">
        <f>VLOOKUP(D175,'[1]Лист3'!$B$2:$C$148,2,0)</f>
        <v>3220</v>
      </c>
      <c r="H175" s="105">
        <f>VLOOKUP(D175,'[1]Лист3'!$B$2:$D$148,3,0)</f>
        <v>2576</v>
      </c>
      <c r="I175" s="80">
        <f>I173*0.5</f>
        <v>901.5999999999999</v>
      </c>
      <c r="J175" s="81"/>
      <c r="K175" s="80">
        <f t="shared" si="4"/>
        <v>1545.6</v>
      </c>
      <c r="L175" s="81"/>
      <c r="M175" s="93">
        <f t="shared" si="5"/>
        <v>0</v>
      </c>
    </row>
    <row r="176" spans="2:14" s="31" customFormat="1" ht="11.25" outlineLevel="2">
      <c r="B176" s="31" t="str">
        <f>F176</f>
        <v>Пуэр с кофейным зерном (таблетки), россыпь</v>
      </c>
      <c r="C176" s="49"/>
      <c r="D176" s="104">
        <v>1518</v>
      </c>
      <c r="E176" s="56">
        <v>2000456526503</v>
      </c>
      <c r="F176" s="57" t="s">
        <v>198</v>
      </c>
      <c r="G176" s="58">
        <f>VLOOKUP(D176,'[1]Лист3'!$B$2:$C$148,2,0)</f>
        <v>3800</v>
      </c>
      <c r="H176" s="106">
        <f>VLOOKUP(D176,'[1]Лист3'!$B$2:$D$148,3,0)</f>
        <v>3040</v>
      </c>
      <c r="I176" s="82">
        <f>H176*0.7</f>
        <v>2128</v>
      </c>
      <c r="J176" s="83"/>
      <c r="K176" s="82">
        <f t="shared" si="4"/>
        <v>1824</v>
      </c>
      <c r="L176" s="83"/>
      <c r="M176" s="94">
        <f t="shared" si="5"/>
        <v>0</v>
      </c>
      <c r="N176" s="69"/>
    </row>
    <row r="177" spans="2:13" ht="11.25" outlineLevel="3">
      <c r="B177" s="219" t="str">
        <f>F176</f>
        <v>Пуэр с кофейным зерном (таблетки), россыпь</v>
      </c>
      <c r="C177" s="49"/>
      <c r="D177" s="104">
        <f>D176</f>
        <v>1518</v>
      </c>
      <c r="E177" s="54"/>
      <c r="F177" s="55" t="s">
        <v>272</v>
      </c>
      <c r="G177" s="53">
        <f>VLOOKUP(D177,'[1]Лист3'!$B$2:$C$148,2,0)</f>
        <v>3800</v>
      </c>
      <c r="H177" s="105">
        <f>VLOOKUP(D177,'[1]Лист3'!$B$2:$D$148,3,0)</f>
        <v>3040</v>
      </c>
      <c r="I177" s="80">
        <f>I176*0.25</f>
        <v>532</v>
      </c>
      <c r="J177" s="81"/>
      <c r="K177" s="80">
        <f t="shared" si="4"/>
        <v>1824</v>
      </c>
      <c r="L177" s="81"/>
      <c r="M177" s="93">
        <f t="shared" si="5"/>
        <v>0</v>
      </c>
    </row>
    <row r="178" spans="2:13" ht="11.25" outlineLevel="3">
      <c r="B178" s="219" t="str">
        <f>F176</f>
        <v>Пуэр с кофейным зерном (таблетки), россыпь</v>
      </c>
      <c r="C178" s="49"/>
      <c r="D178" s="104">
        <f>D176</f>
        <v>1518</v>
      </c>
      <c r="E178" s="54"/>
      <c r="F178" s="55" t="s">
        <v>273</v>
      </c>
      <c r="G178" s="53">
        <f>VLOOKUP(D178,'[1]Лист3'!$B$2:$C$148,2,0)</f>
        <v>3800</v>
      </c>
      <c r="H178" s="105">
        <f>VLOOKUP(D178,'[1]Лист3'!$B$2:$D$148,3,0)</f>
        <v>3040</v>
      </c>
      <c r="I178" s="80">
        <f>I176*0.5</f>
        <v>1064</v>
      </c>
      <c r="J178" s="81"/>
      <c r="K178" s="80">
        <f t="shared" si="4"/>
        <v>1824</v>
      </c>
      <c r="L178" s="81"/>
      <c r="M178" s="93">
        <f t="shared" si="5"/>
        <v>0</v>
      </c>
    </row>
    <row r="179" spans="2:14" s="31" customFormat="1" ht="11.25" outlineLevel="2">
      <c r="B179" s="31" t="str">
        <f>F179</f>
        <v>Пуэр Хей Ча Императорский (кубики), россыпь</v>
      </c>
      <c r="C179" s="49"/>
      <c r="D179" s="269">
        <v>1574</v>
      </c>
      <c r="E179" s="270">
        <v>2000456503702</v>
      </c>
      <c r="F179" s="271" t="s">
        <v>199</v>
      </c>
      <c r="G179" s="272">
        <f>VLOOKUP(D179,'[1]Лист3'!$B$2:$C$148,2,0)</f>
        <v>7180</v>
      </c>
      <c r="H179" s="273">
        <f>VLOOKUP(D179,'[1]Лист3'!$B$2:$D$148,3,0)</f>
        <v>5744</v>
      </c>
      <c r="I179" s="274">
        <f>H179*0.7</f>
        <v>4020.7999999999997</v>
      </c>
      <c r="J179" s="275"/>
      <c r="K179" s="274">
        <f t="shared" si="4"/>
        <v>3446.4</v>
      </c>
      <c r="L179" s="275"/>
      <c r="M179" s="276">
        <f t="shared" si="5"/>
        <v>0</v>
      </c>
      <c r="N179" s="69"/>
    </row>
    <row r="180" spans="2:13" ht="11.25" outlineLevel="3">
      <c r="B180" s="219" t="str">
        <f>F179</f>
        <v>Пуэр Хей Ча Императорский (кубики), россыпь</v>
      </c>
      <c r="C180" s="49"/>
      <c r="D180" s="104">
        <f>D179</f>
        <v>1574</v>
      </c>
      <c r="E180" s="54"/>
      <c r="F180" s="55" t="s">
        <v>272</v>
      </c>
      <c r="G180" s="53">
        <f>VLOOKUP(D180,'[1]Лист3'!$B$2:$C$148,2,0)</f>
        <v>7180</v>
      </c>
      <c r="H180" s="105">
        <f>VLOOKUP(D180,'[1]Лист3'!$B$2:$D$148,3,0)</f>
        <v>5744</v>
      </c>
      <c r="I180" s="80">
        <f>I179*0.25</f>
        <v>1005.1999999999999</v>
      </c>
      <c r="J180" s="81"/>
      <c r="K180" s="80">
        <f t="shared" si="4"/>
        <v>3446.4</v>
      </c>
      <c r="L180" s="81"/>
      <c r="M180" s="93">
        <f t="shared" si="5"/>
        <v>0</v>
      </c>
    </row>
    <row r="181" spans="2:13" ht="11.25" outlineLevel="3">
      <c r="B181" s="219" t="str">
        <f>F179</f>
        <v>Пуэр Хей Ча Императорский (кубики), россыпь</v>
      </c>
      <c r="C181" s="49"/>
      <c r="D181" s="104">
        <f>D179</f>
        <v>1574</v>
      </c>
      <c r="E181" s="54"/>
      <c r="F181" s="55" t="s">
        <v>273</v>
      </c>
      <c r="G181" s="53">
        <f>VLOOKUP(D181,'[1]Лист3'!$B$2:$C$148,2,0)</f>
        <v>7180</v>
      </c>
      <c r="H181" s="105">
        <f>VLOOKUP(D181,'[1]Лист3'!$B$2:$D$148,3,0)</f>
        <v>5744</v>
      </c>
      <c r="I181" s="80">
        <f>I179*0.5</f>
        <v>2010.3999999999999</v>
      </c>
      <c r="J181" s="81"/>
      <c r="K181" s="80">
        <f t="shared" si="4"/>
        <v>3446.4</v>
      </c>
      <c r="L181" s="81"/>
      <c r="M181" s="93">
        <f t="shared" si="5"/>
        <v>0</v>
      </c>
    </row>
    <row r="182" spans="2:14" s="31" customFormat="1" ht="11.25" outlineLevel="2">
      <c r="B182" s="31" t="str">
        <f>F182</f>
        <v>Пуэр Чэнь Нянь (Многолетний), россыпь</v>
      </c>
      <c r="C182" s="49"/>
      <c r="D182" s="269" t="s">
        <v>124</v>
      </c>
      <c r="E182" s="270">
        <v>2000039740012</v>
      </c>
      <c r="F182" s="271" t="s">
        <v>200</v>
      </c>
      <c r="G182" s="272">
        <f>VLOOKUP(D182,'[1]Лист3'!$B$2:$C$148,2,0)</f>
        <v>5720</v>
      </c>
      <c r="H182" s="273">
        <f>VLOOKUP(D182,'[1]Лист3'!$B$2:$D$148,3,0)</f>
        <v>4576</v>
      </c>
      <c r="I182" s="274">
        <f>H182*0.7</f>
        <v>3203.2</v>
      </c>
      <c r="J182" s="275"/>
      <c r="K182" s="274">
        <f t="shared" si="4"/>
        <v>2745.6</v>
      </c>
      <c r="L182" s="275"/>
      <c r="M182" s="276">
        <f t="shared" si="5"/>
        <v>0</v>
      </c>
      <c r="N182" s="69"/>
    </row>
    <row r="183" spans="2:13" ht="11.25" outlineLevel="3">
      <c r="B183" s="219" t="str">
        <f>F182</f>
        <v>Пуэр Чэнь Нянь (Многолетний), россыпь</v>
      </c>
      <c r="C183" s="49"/>
      <c r="D183" s="104" t="str">
        <f>D182</f>
        <v>С64 </v>
      </c>
      <c r="E183" s="54"/>
      <c r="F183" s="55" t="s">
        <v>272</v>
      </c>
      <c r="G183" s="53">
        <f>VLOOKUP(D183,'[1]Лист3'!$B$2:$C$148,2,0)</f>
        <v>5720</v>
      </c>
      <c r="H183" s="105">
        <f>VLOOKUP(D183,'[1]Лист3'!$B$2:$D$148,3,0)</f>
        <v>4576</v>
      </c>
      <c r="I183" s="80">
        <f>I182*0.25</f>
        <v>800.8</v>
      </c>
      <c r="J183" s="81"/>
      <c r="K183" s="80">
        <f t="shared" si="4"/>
        <v>2745.6</v>
      </c>
      <c r="L183" s="81"/>
      <c r="M183" s="93">
        <f t="shared" si="5"/>
        <v>0</v>
      </c>
    </row>
    <row r="184" spans="2:13" ht="11.25" outlineLevel="3">
      <c r="B184" s="219" t="str">
        <f>F182</f>
        <v>Пуэр Чэнь Нянь (Многолетний), россыпь</v>
      </c>
      <c r="C184" s="49"/>
      <c r="D184" s="104" t="str">
        <f>D182</f>
        <v>С64 </v>
      </c>
      <c r="E184" s="54"/>
      <c r="F184" s="55" t="s">
        <v>273</v>
      </c>
      <c r="G184" s="53">
        <f>VLOOKUP(D184,'[1]Лист3'!$B$2:$C$148,2,0)</f>
        <v>5720</v>
      </c>
      <c r="H184" s="105">
        <f>VLOOKUP(D184,'[1]Лист3'!$B$2:$D$148,3,0)</f>
        <v>4576</v>
      </c>
      <c r="I184" s="80">
        <f>I182*0.5</f>
        <v>1601.6</v>
      </c>
      <c r="J184" s="81"/>
      <c r="K184" s="80">
        <f t="shared" si="4"/>
        <v>2745.6</v>
      </c>
      <c r="L184" s="81"/>
      <c r="M184" s="93">
        <f t="shared" si="5"/>
        <v>0</v>
      </c>
    </row>
    <row r="185" spans="2:14" s="31" customFormat="1" ht="11.25" outlineLevel="2">
      <c r="B185" s="31" t="str">
        <f>F185</f>
        <v>Пуэр, россыпь</v>
      </c>
      <c r="C185" s="49"/>
      <c r="D185" s="102">
        <v>1502</v>
      </c>
      <c r="E185" s="50">
        <v>2300722000004</v>
      </c>
      <c r="F185" s="51" t="s">
        <v>201</v>
      </c>
      <c r="G185" s="52">
        <f>VLOOKUP(D185,'[1]Лист3'!$B$2:$C$148,2,0)</f>
        <v>2780</v>
      </c>
      <c r="H185" s="103">
        <f>VLOOKUP(D185,'[1]Лист3'!$B$2:$D$148,3,0)</f>
        <v>2224</v>
      </c>
      <c r="I185" s="78">
        <f>H185*0.7</f>
        <v>1556.8</v>
      </c>
      <c r="J185" s="79"/>
      <c r="K185" s="78">
        <f t="shared" si="4"/>
        <v>1334.3999999999999</v>
      </c>
      <c r="L185" s="79"/>
      <c r="M185" s="92">
        <f t="shared" si="5"/>
        <v>0</v>
      </c>
      <c r="N185" s="69"/>
    </row>
    <row r="186" spans="2:13" ht="11.25" outlineLevel="3">
      <c r="B186" s="219" t="str">
        <f>F185</f>
        <v>Пуэр, россыпь</v>
      </c>
      <c r="C186" s="49"/>
      <c r="D186" s="104">
        <f>D185</f>
        <v>1502</v>
      </c>
      <c r="E186" s="54"/>
      <c r="F186" s="55" t="s">
        <v>272</v>
      </c>
      <c r="G186" s="53">
        <f>VLOOKUP(D186,'[1]Лист3'!$B$2:$C$148,2,0)</f>
        <v>2780</v>
      </c>
      <c r="H186" s="105">
        <f>VLOOKUP(D186,'[1]Лист3'!$B$2:$D$148,3,0)</f>
        <v>2224</v>
      </c>
      <c r="I186" s="80">
        <f>I185*0.25</f>
        <v>389.2</v>
      </c>
      <c r="J186" s="81"/>
      <c r="K186" s="80">
        <f t="shared" si="4"/>
        <v>1334.3999999999999</v>
      </c>
      <c r="L186" s="81"/>
      <c r="M186" s="93">
        <f t="shared" si="5"/>
        <v>0</v>
      </c>
    </row>
    <row r="187" spans="2:13" ht="11.25" outlineLevel="3">
      <c r="B187" s="219" t="str">
        <f>F185</f>
        <v>Пуэр, россыпь</v>
      </c>
      <c r="C187" s="49"/>
      <c r="D187" s="104">
        <f>D185</f>
        <v>1502</v>
      </c>
      <c r="E187" s="54"/>
      <c r="F187" s="55" t="s">
        <v>273</v>
      </c>
      <c r="G187" s="53">
        <f>VLOOKUP(D187,'[1]Лист3'!$B$2:$C$148,2,0)</f>
        <v>2780</v>
      </c>
      <c r="H187" s="105">
        <f>VLOOKUP(D187,'[1]Лист3'!$B$2:$D$148,3,0)</f>
        <v>2224</v>
      </c>
      <c r="I187" s="80">
        <f>I185*0.5</f>
        <v>778.4</v>
      </c>
      <c r="J187" s="81"/>
      <c r="K187" s="80">
        <f t="shared" si="4"/>
        <v>1334.3999999999999</v>
      </c>
      <c r="L187" s="81"/>
      <c r="M187" s="93">
        <f t="shared" si="5"/>
        <v>0</v>
      </c>
    </row>
    <row r="188" spans="2:14" s="31" customFormat="1" ht="11.25" outlineLevel="2">
      <c r="B188" s="31" t="str">
        <f>F188</f>
        <v>Пуэрные почки Я Бао ( с молодых чайных деревьев), россыпь</v>
      </c>
      <c r="C188" s="49"/>
      <c r="D188" s="104">
        <v>1556</v>
      </c>
      <c r="E188" s="56">
        <v>2000000000220</v>
      </c>
      <c r="F188" s="57" t="s">
        <v>202</v>
      </c>
      <c r="G188" s="58">
        <f>VLOOKUP(D188,'[1]Лист3'!$B$2:$C$148,2,0)</f>
        <v>4900</v>
      </c>
      <c r="H188" s="106">
        <f>VLOOKUP(D188,'[1]Лист3'!$B$2:$D$148,3,0)</f>
        <v>3920</v>
      </c>
      <c r="I188" s="82">
        <f>H188*0.7</f>
        <v>2744</v>
      </c>
      <c r="J188" s="83"/>
      <c r="K188" s="82">
        <f t="shared" si="4"/>
        <v>2352</v>
      </c>
      <c r="L188" s="83"/>
      <c r="M188" s="94">
        <f t="shared" si="5"/>
        <v>0</v>
      </c>
      <c r="N188" s="69"/>
    </row>
    <row r="189" spans="2:13" ht="11.25" outlineLevel="3">
      <c r="B189" s="219" t="str">
        <f>F188</f>
        <v>Пуэрные почки Я Бао ( с молодых чайных деревьев), россыпь</v>
      </c>
      <c r="C189" s="49"/>
      <c r="D189" s="104">
        <f>D188</f>
        <v>1556</v>
      </c>
      <c r="E189" s="54"/>
      <c r="F189" s="55" t="s">
        <v>272</v>
      </c>
      <c r="G189" s="53">
        <f>VLOOKUP(D189,'[1]Лист3'!$B$2:$C$148,2,0)</f>
        <v>4900</v>
      </c>
      <c r="H189" s="105">
        <f>VLOOKUP(D189,'[1]Лист3'!$B$2:$D$148,3,0)</f>
        <v>3920</v>
      </c>
      <c r="I189" s="80">
        <f>I188*0.25</f>
        <v>686</v>
      </c>
      <c r="J189" s="81"/>
      <c r="K189" s="80">
        <f t="shared" si="4"/>
        <v>2352</v>
      </c>
      <c r="L189" s="81"/>
      <c r="M189" s="93">
        <f t="shared" si="5"/>
        <v>0</v>
      </c>
    </row>
    <row r="190" spans="2:13" ht="11.25" outlineLevel="3">
      <c r="B190" s="219" t="str">
        <f>F188</f>
        <v>Пуэрные почки Я Бао ( с молодых чайных деревьев), россыпь</v>
      </c>
      <c r="C190" s="49"/>
      <c r="D190" s="104">
        <f>D188</f>
        <v>1556</v>
      </c>
      <c r="E190" s="54"/>
      <c r="F190" s="55" t="s">
        <v>273</v>
      </c>
      <c r="G190" s="53">
        <f>VLOOKUP(D190,'[1]Лист3'!$B$2:$C$148,2,0)</f>
        <v>4900</v>
      </c>
      <c r="H190" s="105">
        <f>VLOOKUP(D190,'[1]Лист3'!$B$2:$D$148,3,0)</f>
        <v>3920</v>
      </c>
      <c r="I190" s="80">
        <f>I188*0.5</f>
        <v>1372</v>
      </c>
      <c r="J190" s="81"/>
      <c r="K190" s="80">
        <f t="shared" si="4"/>
        <v>2352</v>
      </c>
      <c r="L190" s="81"/>
      <c r="M190" s="93">
        <f t="shared" si="5"/>
        <v>0</v>
      </c>
    </row>
    <row r="191" spans="3:14" ht="11.25" outlineLevel="1">
      <c r="C191" s="49"/>
      <c r="D191" s="104"/>
      <c r="E191" s="61"/>
      <c r="F191" s="62" t="s">
        <v>125</v>
      </c>
      <c r="G191" s="48"/>
      <c r="H191" s="107"/>
      <c r="I191" s="76">
        <f>H191*0.7</f>
        <v>0</v>
      </c>
      <c r="J191" s="77"/>
      <c r="K191" s="76">
        <f t="shared" si="4"/>
        <v>0</v>
      </c>
      <c r="L191" s="77"/>
      <c r="M191" s="91">
        <f t="shared" si="5"/>
        <v>0</v>
      </c>
      <c r="N191" s="69"/>
    </row>
    <row r="192" spans="2:14" s="31" customFormat="1" ht="11.25" outlineLevel="2">
      <c r="B192" s="31" t="str">
        <f>F192</f>
        <v>Да Хун Пао (Большой красный халат), россыпь</v>
      </c>
      <c r="C192" s="49"/>
      <c r="D192" s="269">
        <v>1304</v>
      </c>
      <c r="E192" s="270">
        <v>2000010030019</v>
      </c>
      <c r="F192" s="271" t="s">
        <v>203</v>
      </c>
      <c r="G192" s="272">
        <f>VLOOKUP(D192,'[1]Лист3'!$B$2:$C$148,2,0)</f>
        <v>8160</v>
      </c>
      <c r="H192" s="273">
        <f>VLOOKUP(D192,'[1]Лист3'!$B$2:$D$148,3,0)</f>
        <v>6528</v>
      </c>
      <c r="I192" s="274">
        <f>H192*0.7</f>
        <v>4569.599999999999</v>
      </c>
      <c r="J192" s="275"/>
      <c r="K192" s="274">
        <f t="shared" si="4"/>
        <v>3916.7999999999997</v>
      </c>
      <c r="L192" s="275"/>
      <c r="M192" s="276">
        <f t="shared" si="5"/>
        <v>0</v>
      </c>
      <c r="N192" s="69"/>
    </row>
    <row r="193" spans="2:13" ht="11.25" outlineLevel="3">
      <c r="B193" s="219" t="str">
        <f>F192</f>
        <v>Да Хун Пао (Большой красный халат), россыпь</v>
      </c>
      <c r="C193" s="49"/>
      <c r="D193" s="104">
        <f>D192</f>
        <v>1304</v>
      </c>
      <c r="E193" s="54"/>
      <c r="F193" s="55" t="s">
        <v>272</v>
      </c>
      <c r="G193" s="53">
        <f>VLOOKUP(D193,'[1]Лист3'!$B$2:$C$148,2,0)</f>
        <v>8160</v>
      </c>
      <c r="H193" s="105">
        <f>VLOOKUP(D193,'[1]Лист3'!$B$2:$D$148,3,0)</f>
        <v>6528</v>
      </c>
      <c r="I193" s="80">
        <f>I192*0.25</f>
        <v>1142.3999999999999</v>
      </c>
      <c r="J193" s="81"/>
      <c r="K193" s="80">
        <f t="shared" si="4"/>
        <v>3916.7999999999997</v>
      </c>
      <c r="L193" s="81"/>
      <c r="M193" s="93">
        <f t="shared" si="5"/>
        <v>0</v>
      </c>
    </row>
    <row r="194" spans="2:13" ht="11.25" outlineLevel="3">
      <c r="B194" s="219" t="str">
        <f>F192</f>
        <v>Да Хун Пао (Большой красный халат), россыпь</v>
      </c>
      <c r="C194" s="49"/>
      <c r="D194" s="104">
        <f>D192</f>
        <v>1304</v>
      </c>
      <c r="E194" s="54"/>
      <c r="F194" s="55" t="s">
        <v>273</v>
      </c>
      <c r="G194" s="53">
        <f>VLOOKUP(D194,'[1]Лист3'!$B$2:$C$148,2,0)</f>
        <v>8160</v>
      </c>
      <c r="H194" s="105">
        <f>VLOOKUP(D194,'[1]Лист3'!$B$2:$D$148,3,0)</f>
        <v>6528</v>
      </c>
      <c r="I194" s="80">
        <f>I192*0.5</f>
        <v>2284.7999999999997</v>
      </c>
      <c r="J194" s="81"/>
      <c r="K194" s="80">
        <f t="shared" si="4"/>
        <v>3916.7999999999997</v>
      </c>
      <c r="L194" s="81"/>
      <c r="M194" s="93">
        <f t="shared" si="5"/>
        <v>0</v>
      </c>
    </row>
    <row r="195" spans="2:14" s="31" customFormat="1" ht="11.25" outlineLevel="2">
      <c r="B195" s="31" t="str">
        <f>F195</f>
        <v>Молочный улун (Северный Фуцзянь) 1к, россыпь</v>
      </c>
      <c r="C195" s="49"/>
      <c r="D195" s="102">
        <v>1329</v>
      </c>
      <c r="E195" s="50">
        <v>2000456503450</v>
      </c>
      <c r="F195" s="51" t="s">
        <v>204</v>
      </c>
      <c r="G195" s="52">
        <f>VLOOKUP(D195,'[1]Лист3'!$B$2:$C$148,2,0)</f>
        <v>4080</v>
      </c>
      <c r="H195" s="103">
        <f>VLOOKUP(D195,'[1]Лист3'!$B$2:$D$148,3,0)</f>
        <v>3264</v>
      </c>
      <c r="I195" s="78">
        <f>H195*0.7</f>
        <v>2284.7999999999997</v>
      </c>
      <c r="J195" s="79"/>
      <c r="K195" s="78">
        <f t="shared" si="4"/>
        <v>1958.3999999999999</v>
      </c>
      <c r="L195" s="79"/>
      <c r="M195" s="92">
        <f t="shared" si="5"/>
        <v>0</v>
      </c>
      <c r="N195" s="69"/>
    </row>
    <row r="196" spans="2:13" ht="11.25" outlineLevel="3">
      <c r="B196" s="219" t="str">
        <f>F195</f>
        <v>Молочный улун (Северный Фуцзянь) 1к, россыпь</v>
      </c>
      <c r="C196" s="49"/>
      <c r="D196" s="104">
        <f>D195</f>
        <v>1329</v>
      </c>
      <c r="E196" s="54"/>
      <c r="F196" s="55" t="s">
        <v>272</v>
      </c>
      <c r="G196" s="53">
        <f>VLOOKUP(D196,'[1]Лист3'!$B$2:$C$148,2,0)</f>
        <v>4080</v>
      </c>
      <c r="H196" s="105">
        <f>VLOOKUP(D196,'[1]Лист3'!$B$2:$D$148,3,0)</f>
        <v>3264</v>
      </c>
      <c r="I196" s="80">
        <f>I195*0.25</f>
        <v>571.1999999999999</v>
      </c>
      <c r="J196" s="81"/>
      <c r="K196" s="80">
        <f t="shared" si="4"/>
        <v>1958.3999999999999</v>
      </c>
      <c r="L196" s="81"/>
      <c r="M196" s="93">
        <f t="shared" si="5"/>
        <v>0</v>
      </c>
    </row>
    <row r="197" spans="2:13" ht="11.25" outlineLevel="3">
      <c r="B197" s="219" t="str">
        <f>F195</f>
        <v>Молочный улун (Северный Фуцзянь) 1к, россыпь</v>
      </c>
      <c r="C197" s="49"/>
      <c r="D197" s="104">
        <f>D195</f>
        <v>1329</v>
      </c>
      <c r="E197" s="54"/>
      <c r="F197" s="55" t="s">
        <v>273</v>
      </c>
      <c r="G197" s="53">
        <f>VLOOKUP(D197,'[1]Лист3'!$B$2:$C$148,2,0)</f>
        <v>4080</v>
      </c>
      <c r="H197" s="105">
        <f>VLOOKUP(D197,'[1]Лист3'!$B$2:$D$148,3,0)</f>
        <v>3264</v>
      </c>
      <c r="I197" s="80">
        <f>I195*0.5</f>
        <v>1142.3999999999999</v>
      </c>
      <c r="J197" s="81"/>
      <c r="K197" s="80">
        <f t="shared" si="4"/>
        <v>1958.3999999999999</v>
      </c>
      <c r="L197" s="81"/>
      <c r="M197" s="93">
        <f t="shared" si="5"/>
        <v>0</v>
      </c>
    </row>
    <row r="198" spans="2:14" s="31" customFormat="1" ht="11.25" outlineLevel="2">
      <c r="B198" s="31" t="str">
        <f>F198</f>
        <v>Най Сян Цзинь Сюань (Молочный улун) в.к, россыпь</v>
      </c>
      <c r="C198" s="49"/>
      <c r="D198" s="269">
        <v>1328</v>
      </c>
      <c r="E198" s="270">
        <v>2000005800016</v>
      </c>
      <c r="F198" s="271" t="s">
        <v>205</v>
      </c>
      <c r="G198" s="272">
        <f>VLOOKUP(D198,'[1]Лист3'!$B$2:$C$148,2,0)</f>
        <v>6720</v>
      </c>
      <c r="H198" s="273">
        <f>VLOOKUP(D198,'[1]Лист3'!$B$2:$D$148,3,0)</f>
        <v>5376</v>
      </c>
      <c r="I198" s="274">
        <f>H198*0.7</f>
        <v>3763.2</v>
      </c>
      <c r="J198" s="275"/>
      <c r="K198" s="274">
        <f t="shared" si="4"/>
        <v>3225.6</v>
      </c>
      <c r="L198" s="275"/>
      <c r="M198" s="276">
        <f t="shared" si="5"/>
        <v>0</v>
      </c>
      <c r="N198" s="69"/>
    </row>
    <row r="199" spans="2:13" ht="11.25" outlineLevel="3">
      <c r="B199" s="219" t="str">
        <f>F198</f>
        <v>Най Сян Цзинь Сюань (Молочный улун) в.к, россыпь</v>
      </c>
      <c r="C199" s="49"/>
      <c r="D199" s="104">
        <f>D198</f>
        <v>1328</v>
      </c>
      <c r="E199" s="54"/>
      <c r="F199" s="55" t="s">
        <v>272</v>
      </c>
      <c r="G199" s="53">
        <f>VLOOKUP(D199,'[1]Лист3'!$B$2:$C$148,2,0)</f>
        <v>6720</v>
      </c>
      <c r="H199" s="105">
        <f>VLOOKUP(D199,'[1]Лист3'!$B$2:$D$148,3,0)</f>
        <v>5376</v>
      </c>
      <c r="I199" s="80">
        <f>I198*0.25</f>
        <v>940.8</v>
      </c>
      <c r="J199" s="81"/>
      <c r="K199" s="80">
        <f t="shared" si="4"/>
        <v>3225.6</v>
      </c>
      <c r="L199" s="81"/>
      <c r="M199" s="93">
        <f t="shared" si="5"/>
        <v>0</v>
      </c>
    </row>
    <row r="200" spans="2:13" ht="11.25" outlineLevel="3">
      <c r="B200" s="219" t="str">
        <f>F198</f>
        <v>Най Сян Цзинь Сюань (Молочный улун) в.к, россыпь</v>
      </c>
      <c r="C200" s="49"/>
      <c r="D200" s="104">
        <f>D198</f>
        <v>1328</v>
      </c>
      <c r="E200" s="54"/>
      <c r="F200" s="55" t="s">
        <v>273</v>
      </c>
      <c r="G200" s="53">
        <f>VLOOKUP(D200,'[1]Лист3'!$B$2:$C$148,2,0)</f>
        <v>6720</v>
      </c>
      <c r="H200" s="105">
        <f>VLOOKUP(D200,'[1]Лист3'!$B$2:$D$148,3,0)</f>
        <v>5376</v>
      </c>
      <c r="I200" s="80">
        <f>I198*0.5</f>
        <v>1881.6</v>
      </c>
      <c r="J200" s="81"/>
      <c r="K200" s="80">
        <f t="shared" si="4"/>
        <v>3225.6</v>
      </c>
      <c r="L200" s="81"/>
      <c r="M200" s="93">
        <f t="shared" si="5"/>
        <v>0</v>
      </c>
    </row>
    <row r="201" spans="2:14" s="31" customFormat="1" ht="11.25" outlineLevel="2">
      <c r="B201" s="31" t="str">
        <f>F201</f>
        <v>Те Гуань Инь (Высшей категории), россыпь</v>
      </c>
      <c r="C201" s="49"/>
      <c r="D201" s="104">
        <v>1336</v>
      </c>
      <c r="E201" s="56">
        <v>2300654000004</v>
      </c>
      <c r="F201" s="57" t="s">
        <v>206</v>
      </c>
      <c r="G201" s="58">
        <f>VLOOKUP(D201,'[1]Лист3'!$B$2:$C$148,2,0)</f>
        <v>5820</v>
      </c>
      <c r="H201" s="106">
        <f>VLOOKUP(D201,'[1]Лист3'!$B$2:$D$148,3,0)</f>
        <v>4656</v>
      </c>
      <c r="I201" s="82">
        <f>H201*0.7</f>
        <v>3259.2</v>
      </c>
      <c r="J201" s="83"/>
      <c r="K201" s="82">
        <f t="shared" si="4"/>
        <v>2793.6</v>
      </c>
      <c r="L201" s="83"/>
      <c r="M201" s="94">
        <f t="shared" si="5"/>
        <v>0</v>
      </c>
      <c r="N201" s="69"/>
    </row>
    <row r="202" spans="2:13" ht="11.25" outlineLevel="3">
      <c r="B202" s="219" t="str">
        <f>F201</f>
        <v>Те Гуань Инь (Высшей категории), россыпь</v>
      </c>
      <c r="C202" s="49"/>
      <c r="D202" s="104">
        <f>D201</f>
        <v>1336</v>
      </c>
      <c r="E202" s="54"/>
      <c r="F202" s="55" t="s">
        <v>272</v>
      </c>
      <c r="G202" s="53">
        <f>VLOOKUP(D202,'[1]Лист3'!$B$2:$C$148,2,0)</f>
        <v>5820</v>
      </c>
      <c r="H202" s="105">
        <f>VLOOKUP(D202,'[1]Лист3'!$B$2:$D$148,3,0)</f>
        <v>4656</v>
      </c>
      <c r="I202" s="80">
        <f>I201*0.25</f>
        <v>814.8</v>
      </c>
      <c r="J202" s="81"/>
      <c r="K202" s="80">
        <f t="shared" si="4"/>
        <v>2793.6</v>
      </c>
      <c r="L202" s="81"/>
      <c r="M202" s="93">
        <f t="shared" si="5"/>
        <v>0</v>
      </c>
    </row>
    <row r="203" spans="2:13" ht="11.25" outlineLevel="3">
      <c r="B203" s="219" t="str">
        <f>F201</f>
        <v>Те Гуань Инь (Высшей категории), россыпь</v>
      </c>
      <c r="C203" s="49"/>
      <c r="D203" s="104">
        <f>D201</f>
        <v>1336</v>
      </c>
      <c r="E203" s="54"/>
      <c r="F203" s="55" t="s">
        <v>273</v>
      </c>
      <c r="G203" s="53">
        <f>VLOOKUP(D203,'[1]Лист3'!$B$2:$C$148,2,0)</f>
        <v>5820</v>
      </c>
      <c r="H203" s="105">
        <f>VLOOKUP(D203,'[1]Лист3'!$B$2:$D$148,3,0)</f>
        <v>4656</v>
      </c>
      <c r="I203" s="80">
        <f>I201*0.5</f>
        <v>1629.6</v>
      </c>
      <c r="J203" s="81"/>
      <c r="K203" s="80">
        <f t="shared" si="4"/>
        <v>2793.6</v>
      </c>
      <c r="L203" s="81"/>
      <c r="M203" s="93">
        <f t="shared" si="5"/>
        <v>0</v>
      </c>
    </row>
    <row r="204" spans="2:14" s="31" customFormat="1" ht="11.25" outlineLevel="2">
      <c r="B204" s="31" t="str">
        <f>F204</f>
        <v>Те Гуань Инь с жасмином и годжи, россыпь</v>
      </c>
      <c r="C204" s="49"/>
      <c r="D204" s="102">
        <v>1338</v>
      </c>
      <c r="E204" s="50">
        <v>2000456540820</v>
      </c>
      <c r="F204" s="51" t="s">
        <v>207</v>
      </c>
      <c r="G204" s="52">
        <f>VLOOKUP(D204,'[1]Лист3'!$B$2:$C$148,2,0)</f>
        <v>5120</v>
      </c>
      <c r="H204" s="103">
        <f>VLOOKUP(D204,'[1]Лист3'!$B$2:$D$148,3,0)</f>
        <v>4096</v>
      </c>
      <c r="I204" s="78">
        <f>H204*0.7</f>
        <v>2867.2</v>
      </c>
      <c r="J204" s="79"/>
      <c r="K204" s="78">
        <f t="shared" si="4"/>
        <v>2457.6</v>
      </c>
      <c r="L204" s="79"/>
      <c r="M204" s="92">
        <f t="shared" si="5"/>
        <v>0</v>
      </c>
      <c r="N204" s="69"/>
    </row>
    <row r="205" spans="2:13" ht="11.25" outlineLevel="3">
      <c r="B205" s="219" t="str">
        <f>F204</f>
        <v>Те Гуань Инь с жасмином и годжи, россыпь</v>
      </c>
      <c r="C205" s="49"/>
      <c r="D205" s="104">
        <f>D204</f>
        <v>1338</v>
      </c>
      <c r="E205" s="54"/>
      <c r="F205" s="55" t="s">
        <v>272</v>
      </c>
      <c r="G205" s="53">
        <f>VLOOKUP(D205,'[1]Лист3'!$B$2:$C$148,2,0)</f>
        <v>5120</v>
      </c>
      <c r="H205" s="105">
        <f>VLOOKUP(D205,'[1]Лист3'!$B$2:$D$148,3,0)</f>
        <v>4096</v>
      </c>
      <c r="I205" s="80">
        <f>I204*0.25</f>
        <v>716.8</v>
      </c>
      <c r="J205" s="81"/>
      <c r="K205" s="80">
        <f aca="true" t="shared" si="6" ref="K205:K268">H205*0.6</f>
        <v>2457.6</v>
      </c>
      <c r="L205" s="81"/>
      <c r="M205" s="93">
        <f aca="true" t="shared" si="7" ref="M205:M268">I205*J205+K205*L205</f>
        <v>0</v>
      </c>
    </row>
    <row r="206" spans="2:13" ht="11.25" outlineLevel="3">
      <c r="B206" s="219" t="str">
        <f>F204</f>
        <v>Те Гуань Инь с жасмином и годжи, россыпь</v>
      </c>
      <c r="C206" s="49"/>
      <c r="D206" s="104">
        <f>D204</f>
        <v>1338</v>
      </c>
      <c r="E206" s="54"/>
      <c r="F206" s="55" t="s">
        <v>273</v>
      </c>
      <c r="G206" s="53">
        <f>VLOOKUP(D206,'[1]Лист3'!$B$2:$C$148,2,0)</f>
        <v>5120</v>
      </c>
      <c r="H206" s="105">
        <f>VLOOKUP(D206,'[1]Лист3'!$B$2:$D$148,3,0)</f>
        <v>4096</v>
      </c>
      <c r="I206" s="80">
        <f>I204*0.5</f>
        <v>1433.6</v>
      </c>
      <c r="J206" s="81"/>
      <c r="K206" s="80">
        <f t="shared" si="6"/>
        <v>2457.6</v>
      </c>
      <c r="L206" s="81"/>
      <c r="M206" s="93">
        <f t="shared" si="7"/>
        <v>0</v>
      </c>
    </row>
    <row r="207" spans="2:14" s="31" customFormat="1" ht="11.25" outlineLevel="2">
      <c r="B207" s="31" t="str">
        <f>F207</f>
        <v>Улун Виноградный, россыпь</v>
      </c>
      <c r="C207" s="49"/>
      <c r="D207" s="102" t="s">
        <v>126</v>
      </c>
      <c r="E207" s="50">
        <v>2000456536953</v>
      </c>
      <c r="F207" s="51" t="s">
        <v>208</v>
      </c>
      <c r="G207" s="52">
        <f>VLOOKUP(D207,'[1]Лист3'!$B$2:$C$148,2,0)</f>
        <v>3580</v>
      </c>
      <c r="H207" s="103">
        <f>VLOOKUP(D207,'[1]Лист3'!$B$2:$D$148,3,0)</f>
        <v>2864</v>
      </c>
      <c r="I207" s="78">
        <f>H207*0.7</f>
        <v>2004.8</v>
      </c>
      <c r="J207" s="79"/>
      <c r="K207" s="78">
        <f t="shared" si="6"/>
        <v>1718.3999999999999</v>
      </c>
      <c r="L207" s="79"/>
      <c r="M207" s="92">
        <f t="shared" si="7"/>
        <v>0</v>
      </c>
      <c r="N207" s="69"/>
    </row>
    <row r="208" spans="2:13" ht="11.25" outlineLevel="3">
      <c r="B208" s="219" t="str">
        <f>F207</f>
        <v>Улун Виноградный, россыпь</v>
      </c>
      <c r="C208" s="49"/>
      <c r="D208" s="104" t="str">
        <f>D207</f>
        <v>BT-304</v>
      </c>
      <c r="E208" s="54"/>
      <c r="F208" s="55" t="s">
        <v>272</v>
      </c>
      <c r="G208" s="53">
        <f>VLOOKUP(D208,'[1]Лист3'!$B$2:$C$148,2,0)</f>
        <v>3580</v>
      </c>
      <c r="H208" s="105">
        <f>VLOOKUP(D208,'[1]Лист3'!$B$2:$D$148,3,0)</f>
        <v>2864</v>
      </c>
      <c r="I208" s="80">
        <f>I207*0.25</f>
        <v>501.2</v>
      </c>
      <c r="J208" s="81"/>
      <c r="K208" s="80">
        <f t="shared" si="6"/>
        <v>1718.3999999999999</v>
      </c>
      <c r="L208" s="81"/>
      <c r="M208" s="93">
        <f t="shared" si="7"/>
        <v>0</v>
      </c>
    </row>
    <row r="209" spans="2:13" ht="11.25" outlineLevel="3">
      <c r="B209" s="219" t="str">
        <f>F207</f>
        <v>Улун Виноградный, россыпь</v>
      </c>
      <c r="C209" s="49"/>
      <c r="D209" s="104" t="str">
        <f>D207</f>
        <v>BT-304</v>
      </c>
      <c r="E209" s="54"/>
      <c r="F209" s="55" t="s">
        <v>273</v>
      </c>
      <c r="G209" s="53">
        <f>VLOOKUP(D209,'[1]Лист3'!$B$2:$C$148,2,0)</f>
        <v>3580</v>
      </c>
      <c r="H209" s="105">
        <f>VLOOKUP(D209,'[1]Лист3'!$B$2:$D$148,3,0)</f>
        <v>2864</v>
      </c>
      <c r="I209" s="80">
        <f>I207*0.5</f>
        <v>1002.4</v>
      </c>
      <c r="J209" s="81"/>
      <c r="K209" s="80">
        <f t="shared" si="6"/>
        <v>1718.3999999999999</v>
      </c>
      <c r="L209" s="81"/>
      <c r="M209" s="93">
        <f t="shared" si="7"/>
        <v>0</v>
      </c>
    </row>
    <row r="210" spans="2:14" s="31" customFormat="1" ht="11.25" outlineLevel="2">
      <c r="B210" s="31" t="str">
        <f>F210</f>
        <v>Улун Габа Алишань (Тайвань), россыпь</v>
      </c>
      <c r="C210" s="49"/>
      <c r="D210" s="104" t="s">
        <v>127</v>
      </c>
      <c r="E210" s="56">
        <v>2000456540912</v>
      </c>
      <c r="F210" s="57" t="s">
        <v>209</v>
      </c>
      <c r="G210" s="58">
        <f>VLOOKUP(D210,'[1]Лист3'!$B$2:$C$148,2,0)</f>
        <v>15260</v>
      </c>
      <c r="H210" s="106">
        <f>VLOOKUP(D210,'[1]Лист3'!$B$2:$D$148,3,0)</f>
        <v>12208</v>
      </c>
      <c r="I210" s="82">
        <f>H210*0.7</f>
        <v>8545.6</v>
      </c>
      <c r="J210" s="83"/>
      <c r="K210" s="82">
        <f t="shared" si="6"/>
        <v>7324.8</v>
      </c>
      <c r="L210" s="83"/>
      <c r="M210" s="94">
        <f t="shared" si="7"/>
        <v>0</v>
      </c>
      <c r="N210" s="69"/>
    </row>
    <row r="211" spans="2:13" ht="11.25" outlineLevel="3">
      <c r="B211" s="219" t="str">
        <f>F210</f>
        <v>Улун Габа Алишань (Тайвань), россыпь</v>
      </c>
      <c r="C211" s="49"/>
      <c r="D211" s="104" t="str">
        <f>D210</f>
        <v>BT-222</v>
      </c>
      <c r="E211" s="54"/>
      <c r="F211" s="55" t="s">
        <v>272</v>
      </c>
      <c r="G211" s="53">
        <f>VLOOKUP(D211,'[1]Лист3'!$B$2:$C$148,2,0)</f>
        <v>15260</v>
      </c>
      <c r="H211" s="105">
        <f>VLOOKUP(D211,'[1]Лист3'!$B$2:$D$148,3,0)</f>
        <v>12208</v>
      </c>
      <c r="I211" s="80">
        <f>I210*0.25</f>
        <v>2136.4</v>
      </c>
      <c r="J211" s="81"/>
      <c r="K211" s="80">
        <f t="shared" si="6"/>
        <v>7324.8</v>
      </c>
      <c r="L211" s="81"/>
      <c r="M211" s="93">
        <f t="shared" si="7"/>
        <v>0</v>
      </c>
    </row>
    <row r="212" spans="2:13" ht="11.25" outlineLevel="3">
      <c r="B212" s="219" t="str">
        <f>F210</f>
        <v>Улун Габа Алишань (Тайвань), россыпь</v>
      </c>
      <c r="C212" s="49"/>
      <c r="D212" s="104" t="str">
        <f>D210</f>
        <v>BT-222</v>
      </c>
      <c r="E212" s="54"/>
      <c r="F212" s="55" t="s">
        <v>273</v>
      </c>
      <c r="G212" s="53">
        <f>VLOOKUP(D212,'[1]Лист3'!$B$2:$C$148,2,0)</f>
        <v>15260</v>
      </c>
      <c r="H212" s="105">
        <f>VLOOKUP(D212,'[1]Лист3'!$B$2:$D$148,3,0)</f>
        <v>12208</v>
      </c>
      <c r="I212" s="80">
        <f>I210*0.5</f>
        <v>4272.8</v>
      </c>
      <c r="J212" s="81"/>
      <c r="K212" s="80">
        <f t="shared" si="6"/>
        <v>7324.8</v>
      </c>
      <c r="L212" s="81"/>
      <c r="M212" s="93">
        <f t="shared" si="7"/>
        <v>0</v>
      </c>
    </row>
    <row r="213" spans="2:14" s="31" customFormat="1" ht="11.25" outlineLevel="2">
      <c r="B213" s="31" t="str">
        <f>F213</f>
        <v>Улун Гуй Хуа Улун (с османтусом), россыпь</v>
      </c>
      <c r="C213" s="49"/>
      <c r="D213" s="104">
        <v>1350</v>
      </c>
      <c r="E213" s="56">
        <v>2303962000001</v>
      </c>
      <c r="F213" s="57" t="s">
        <v>210</v>
      </c>
      <c r="G213" s="58">
        <f>VLOOKUP(D213,'[1]Лист3'!$B$2:$C$148,2,0)</f>
        <v>6780</v>
      </c>
      <c r="H213" s="106">
        <f>VLOOKUP(D213,'[1]Лист3'!$B$2:$D$148,3,0)</f>
        <v>5424</v>
      </c>
      <c r="I213" s="82">
        <f>H213*0.7</f>
        <v>3796.7999999999997</v>
      </c>
      <c r="J213" s="83"/>
      <c r="K213" s="82">
        <f t="shared" si="6"/>
        <v>3254.4</v>
      </c>
      <c r="L213" s="83"/>
      <c r="M213" s="94">
        <f t="shared" si="7"/>
        <v>0</v>
      </c>
      <c r="N213" s="69"/>
    </row>
    <row r="214" spans="2:13" ht="11.25" outlineLevel="3">
      <c r="B214" s="219" t="str">
        <f>F213</f>
        <v>Улун Гуй Хуа Улун (с османтусом), россыпь</v>
      </c>
      <c r="C214" s="49"/>
      <c r="D214" s="104">
        <f>D213</f>
        <v>1350</v>
      </c>
      <c r="E214" s="54"/>
      <c r="F214" s="55" t="s">
        <v>272</v>
      </c>
      <c r="G214" s="53">
        <f>VLOOKUP(D214,'[1]Лист3'!$B$2:$C$148,2,0)</f>
        <v>6780</v>
      </c>
      <c r="H214" s="105">
        <f>VLOOKUP(D214,'[1]Лист3'!$B$2:$D$148,3,0)</f>
        <v>5424</v>
      </c>
      <c r="I214" s="80">
        <f>I213*0.25</f>
        <v>949.1999999999999</v>
      </c>
      <c r="J214" s="81"/>
      <c r="K214" s="80">
        <f t="shared" si="6"/>
        <v>3254.4</v>
      </c>
      <c r="L214" s="81"/>
      <c r="M214" s="93">
        <f t="shared" si="7"/>
        <v>0</v>
      </c>
    </row>
    <row r="215" spans="2:13" ht="11.25" outlineLevel="3">
      <c r="B215" s="219" t="str">
        <f>F213</f>
        <v>Улун Гуй Хуа Улун (с османтусом), россыпь</v>
      </c>
      <c r="C215" s="49"/>
      <c r="D215" s="104">
        <f>D213</f>
        <v>1350</v>
      </c>
      <c r="E215" s="54"/>
      <c r="F215" s="55" t="s">
        <v>273</v>
      </c>
      <c r="G215" s="53">
        <f>VLOOKUP(D215,'[1]Лист3'!$B$2:$C$148,2,0)</f>
        <v>6780</v>
      </c>
      <c r="H215" s="105">
        <f>VLOOKUP(D215,'[1]Лист3'!$B$2:$D$148,3,0)</f>
        <v>5424</v>
      </c>
      <c r="I215" s="80">
        <f>I213*0.5</f>
        <v>1898.3999999999999</v>
      </c>
      <c r="J215" s="81"/>
      <c r="K215" s="80">
        <f t="shared" si="6"/>
        <v>3254.4</v>
      </c>
      <c r="L215" s="81"/>
      <c r="M215" s="93">
        <f t="shared" si="7"/>
        <v>0</v>
      </c>
    </row>
    <row r="216" spans="2:14" s="31" customFormat="1" ht="11.25" outlineLevel="2">
      <c r="B216" s="31" t="str">
        <f>F216</f>
        <v>Улун Дун Дин (Улун с Морозного Пика), россыпь</v>
      </c>
      <c r="C216" s="49"/>
      <c r="D216" s="104" t="s">
        <v>128</v>
      </c>
      <c r="E216" s="56">
        <v>2000456543418</v>
      </c>
      <c r="F216" s="63" t="s">
        <v>211</v>
      </c>
      <c r="G216" s="58">
        <f>VLOOKUP(D216,'[1]Лист3'!$B$2:$C$148,2,0)</f>
        <v>7240</v>
      </c>
      <c r="H216" s="106">
        <f>VLOOKUP(D216,'[1]Лист3'!$B$2:$D$148,3,0)</f>
        <v>5792</v>
      </c>
      <c r="I216" s="82">
        <f>H216*0.7</f>
        <v>4054.3999999999996</v>
      </c>
      <c r="J216" s="83"/>
      <c r="K216" s="82">
        <f t="shared" si="6"/>
        <v>3475.2</v>
      </c>
      <c r="L216" s="83"/>
      <c r="M216" s="94">
        <f t="shared" si="7"/>
        <v>0</v>
      </c>
      <c r="N216" s="69"/>
    </row>
    <row r="217" spans="2:13" ht="11.25" outlineLevel="3">
      <c r="B217" s="219" t="str">
        <f>F216</f>
        <v>Улун Дун Дин (Улун с Морозного Пика), россыпь</v>
      </c>
      <c r="C217" s="49"/>
      <c r="D217" s="104" t="str">
        <f>D216</f>
        <v>BT-009</v>
      </c>
      <c r="E217" s="54"/>
      <c r="F217" s="55" t="s">
        <v>272</v>
      </c>
      <c r="G217" s="53">
        <f>VLOOKUP(D217,'[1]Лист3'!$B$2:$C$148,2,0)</f>
        <v>7240</v>
      </c>
      <c r="H217" s="105">
        <f>VLOOKUP(D217,'[1]Лист3'!$B$2:$D$148,3,0)</f>
        <v>5792</v>
      </c>
      <c r="I217" s="80">
        <f>I216*0.25</f>
        <v>1013.5999999999999</v>
      </c>
      <c r="J217" s="81"/>
      <c r="K217" s="80">
        <f t="shared" si="6"/>
        <v>3475.2</v>
      </c>
      <c r="L217" s="81"/>
      <c r="M217" s="93">
        <f t="shared" si="7"/>
        <v>0</v>
      </c>
    </row>
    <row r="218" spans="2:13" ht="11.25" outlineLevel="3">
      <c r="B218" s="219" t="str">
        <f>F216</f>
        <v>Улун Дун Дин (Улун с Морозного Пика), россыпь</v>
      </c>
      <c r="C218" s="49"/>
      <c r="D218" s="104" t="str">
        <f>D216</f>
        <v>BT-009</v>
      </c>
      <c r="E218" s="54"/>
      <c r="F218" s="55" t="s">
        <v>273</v>
      </c>
      <c r="G218" s="53">
        <f>VLOOKUP(D218,'[1]Лист3'!$B$2:$C$148,2,0)</f>
        <v>7240</v>
      </c>
      <c r="H218" s="105">
        <f>VLOOKUP(D218,'[1]Лист3'!$B$2:$D$148,3,0)</f>
        <v>5792</v>
      </c>
      <c r="I218" s="80">
        <f>I216*0.5</f>
        <v>2027.1999999999998</v>
      </c>
      <c r="J218" s="81"/>
      <c r="K218" s="80">
        <f t="shared" si="6"/>
        <v>3475.2</v>
      </c>
      <c r="L218" s="81"/>
      <c r="M218" s="93">
        <f t="shared" si="7"/>
        <v>0</v>
      </c>
    </row>
    <row r="219" spans="2:14" s="31" customFormat="1" ht="11.25" outlineLevel="2">
      <c r="B219" s="31" t="str">
        <f>F219</f>
        <v>Шоколадный улун, россыпь</v>
      </c>
      <c r="C219" s="49"/>
      <c r="D219" s="104">
        <v>52232</v>
      </c>
      <c r="E219" s="56">
        <v>2303649000003</v>
      </c>
      <c r="F219" s="57" t="s">
        <v>212</v>
      </c>
      <c r="G219" s="58">
        <f>VLOOKUP(D219,'[1]Лист3'!$B$2:$C$148,2,0)</f>
        <v>3260</v>
      </c>
      <c r="H219" s="106">
        <f>VLOOKUP(D219,'[1]Лист3'!$B$2:$D$148,3,0)</f>
        <v>2608</v>
      </c>
      <c r="I219" s="82">
        <f>H219*0.7</f>
        <v>1825.6</v>
      </c>
      <c r="J219" s="83"/>
      <c r="K219" s="82">
        <f t="shared" si="6"/>
        <v>1564.8</v>
      </c>
      <c r="L219" s="83"/>
      <c r="M219" s="94">
        <f t="shared" si="7"/>
        <v>0</v>
      </c>
      <c r="N219" s="69"/>
    </row>
    <row r="220" spans="2:13" ht="11.25" outlineLevel="3">
      <c r="B220" s="219" t="str">
        <f>F219</f>
        <v>Шоколадный улун, россыпь</v>
      </c>
      <c r="C220" s="49"/>
      <c r="D220" s="104">
        <f>D219</f>
        <v>52232</v>
      </c>
      <c r="E220" s="54"/>
      <c r="F220" s="55" t="s">
        <v>272</v>
      </c>
      <c r="G220" s="53">
        <f>VLOOKUP(D220,'[1]Лист3'!$B$2:$C$148,2,0)</f>
        <v>3260</v>
      </c>
      <c r="H220" s="105">
        <f>VLOOKUP(D220,'[1]Лист3'!$B$2:$D$148,3,0)</f>
        <v>2608</v>
      </c>
      <c r="I220" s="80">
        <f>I219*0.25</f>
        <v>456.4</v>
      </c>
      <c r="J220" s="81"/>
      <c r="K220" s="80">
        <f t="shared" si="6"/>
        <v>1564.8</v>
      </c>
      <c r="L220" s="81"/>
      <c r="M220" s="93">
        <f t="shared" si="7"/>
        <v>0</v>
      </c>
    </row>
    <row r="221" spans="2:13" ht="11.25" outlineLevel="3">
      <c r="B221" s="219" t="str">
        <f>F219</f>
        <v>Шоколадный улун, россыпь</v>
      </c>
      <c r="C221" s="49"/>
      <c r="D221" s="104">
        <f>D219</f>
        <v>52232</v>
      </c>
      <c r="E221" s="54"/>
      <c r="F221" s="55" t="s">
        <v>273</v>
      </c>
      <c r="G221" s="53">
        <f>VLOOKUP(D221,'[1]Лист3'!$B$2:$C$148,2,0)</f>
        <v>3260</v>
      </c>
      <c r="H221" s="105">
        <f>VLOOKUP(D221,'[1]Лист3'!$B$2:$D$148,3,0)</f>
        <v>2608</v>
      </c>
      <c r="I221" s="80">
        <f>I219*0.5</f>
        <v>912.8</v>
      </c>
      <c r="J221" s="81"/>
      <c r="K221" s="80">
        <f t="shared" si="6"/>
        <v>1564.8</v>
      </c>
      <c r="L221" s="81"/>
      <c r="M221" s="93">
        <f t="shared" si="7"/>
        <v>0</v>
      </c>
    </row>
    <row r="222" spans="3:14" ht="11.25" outlineLevel="1">
      <c r="C222" s="49"/>
      <c r="D222" s="104"/>
      <c r="E222" s="61"/>
      <c r="F222" s="62" t="s">
        <v>129</v>
      </c>
      <c r="G222" s="48" t="e">
        <f>VLOOKUP(D222,'[1]Лист3'!$B$2:$C$148,2,0)</f>
        <v>#N/A</v>
      </c>
      <c r="H222" s="107" t="e">
        <f>VLOOKUP(D222,'[1]Лист3'!$B$2:$D$148,3,0)</f>
        <v>#N/A</v>
      </c>
      <c r="I222" s="76" t="e">
        <f>H222*0.7</f>
        <v>#N/A</v>
      </c>
      <c r="J222" s="77"/>
      <c r="K222" s="76" t="e">
        <f t="shared" si="6"/>
        <v>#N/A</v>
      </c>
      <c r="L222" s="77"/>
      <c r="M222" s="91" t="e">
        <f t="shared" si="7"/>
        <v>#N/A</v>
      </c>
      <c r="N222" s="69"/>
    </row>
    <row r="223" spans="2:14" s="31" customFormat="1" ht="11.25" outlineLevel="2">
      <c r="B223" s="31" t="str">
        <f>F223</f>
        <v>Добавка Мей Гуй Хуа Бао (бутоны роз), россыпь</v>
      </c>
      <c r="C223" s="49"/>
      <c r="D223" s="104" t="s">
        <v>130</v>
      </c>
      <c r="E223" s="56">
        <v>2345971000009</v>
      </c>
      <c r="F223" s="57" t="s">
        <v>213</v>
      </c>
      <c r="G223" s="58">
        <f>VLOOKUP(D223,'[1]Лист3'!$B$2:$C$148,2,0)</f>
        <v>6100</v>
      </c>
      <c r="H223" s="106">
        <f>VLOOKUP(D223,'[1]Лист3'!$B$2:$D$148,3,0)</f>
        <v>4880</v>
      </c>
      <c r="I223" s="82">
        <f>H223*0.7</f>
        <v>3416</v>
      </c>
      <c r="J223" s="83"/>
      <c r="K223" s="82">
        <f t="shared" si="6"/>
        <v>2928</v>
      </c>
      <c r="L223" s="83"/>
      <c r="M223" s="94">
        <f t="shared" si="7"/>
        <v>0</v>
      </c>
      <c r="N223" s="69"/>
    </row>
    <row r="224" spans="2:13" ht="11.25" outlineLevel="3">
      <c r="B224" s="219" t="str">
        <f>F223</f>
        <v>Добавка Мей Гуй Хуа Бао (бутоны роз), россыпь</v>
      </c>
      <c r="C224" s="49"/>
      <c r="D224" s="104" t="str">
        <f>D223</f>
        <v>BT-067</v>
      </c>
      <c r="E224" s="54"/>
      <c r="F224" s="55" t="s">
        <v>272</v>
      </c>
      <c r="G224" s="53">
        <f>VLOOKUP(D224,'[1]Лист3'!$B$2:$C$148,2,0)</f>
        <v>6100</v>
      </c>
      <c r="H224" s="105">
        <f>VLOOKUP(D224,'[1]Лист3'!$B$2:$D$148,3,0)</f>
        <v>4880</v>
      </c>
      <c r="I224" s="80">
        <f>I223*0.25</f>
        <v>854</v>
      </c>
      <c r="J224" s="81"/>
      <c r="K224" s="80">
        <f t="shared" si="6"/>
        <v>2928</v>
      </c>
      <c r="L224" s="81"/>
      <c r="M224" s="93">
        <f t="shared" si="7"/>
        <v>0</v>
      </c>
    </row>
    <row r="225" spans="2:13" ht="11.25" outlineLevel="3">
      <c r="B225" s="219" t="str">
        <f>F223</f>
        <v>Добавка Мей Гуй Хуа Бао (бутоны роз), россыпь</v>
      </c>
      <c r="C225" s="49"/>
      <c r="D225" s="104" t="str">
        <f>D223</f>
        <v>BT-067</v>
      </c>
      <c r="E225" s="54"/>
      <c r="F225" s="55" t="s">
        <v>273</v>
      </c>
      <c r="G225" s="53">
        <f>VLOOKUP(D225,'[1]Лист3'!$B$2:$C$148,2,0)</f>
        <v>6100</v>
      </c>
      <c r="H225" s="105">
        <f>VLOOKUP(D225,'[1]Лист3'!$B$2:$D$148,3,0)</f>
        <v>4880</v>
      </c>
      <c r="I225" s="80">
        <f>I223*0.5</f>
        <v>1708</v>
      </c>
      <c r="J225" s="81"/>
      <c r="K225" s="80">
        <f t="shared" si="6"/>
        <v>2928</v>
      </c>
      <c r="L225" s="81"/>
      <c r="M225" s="93">
        <f t="shared" si="7"/>
        <v>0</v>
      </c>
    </row>
    <row r="226" spans="2:14" s="31" customFormat="1" ht="11.25" outlineLevel="2">
      <c r="B226" s="31" t="str">
        <f>F226</f>
        <v>Травяной сбор "Сокровища природы", россыпь</v>
      </c>
      <c r="C226" s="49"/>
      <c r="D226" s="104" t="s">
        <v>131</v>
      </c>
      <c r="E226" s="56">
        <v>4665271163890</v>
      </c>
      <c r="F226" s="57" t="s">
        <v>214</v>
      </c>
      <c r="G226" s="58">
        <f>VLOOKUP(D226,'[1]Лист3'!$B$2:$C$148,2,0)</f>
        <v>2800</v>
      </c>
      <c r="H226" s="106">
        <f>VLOOKUP(D226,'[1]Лист3'!$B$2:$D$148,3,0)</f>
        <v>2240</v>
      </c>
      <c r="I226" s="82">
        <f>H226*0.7</f>
        <v>1568</v>
      </c>
      <c r="J226" s="83"/>
      <c r="K226" s="82">
        <f t="shared" si="6"/>
        <v>1344</v>
      </c>
      <c r="L226" s="83"/>
      <c r="M226" s="94">
        <f t="shared" si="7"/>
        <v>0</v>
      </c>
      <c r="N226" s="69"/>
    </row>
    <row r="227" spans="2:13" ht="11.25" outlineLevel="3">
      <c r="B227" s="219" t="str">
        <f>F226</f>
        <v>Травяной сбор "Сокровища природы", россыпь</v>
      </c>
      <c r="C227" s="49"/>
      <c r="D227" s="104" t="str">
        <f>D226</f>
        <v>03907 </v>
      </c>
      <c r="E227" s="54"/>
      <c r="F227" s="55" t="s">
        <v>272</v>
      </c>
      <c r="G227" s="53">
        <f>VLOOKUP(D227,'[1]Лист3'!$B$2:$C$148,2,0)</f>
        <v>2800</v>
      </c>
      <c r="H227" s="105">
        <f>VLOOKUP(D227,'[1]Лист3'!$B$2:$D$148,3,0)</f>
        <v>2240</v>
      </c>
      <c r="I227" s="80">
        <f>I226*0.25</f>
        <v>392</v>
      </c>
      <c r="J227" s="81"/>
      <c r="K227" s="80">
        <f t="shared" si="6"/>
        <v>1344</v>
      </c>
      <c r="L227" s="81"/>
      <c r="M227" s="93">
        <f t="shared" si="7"/>
        <v>0</v>
      </c>
    </row>
    <row r="228" spans="2:13" ht="11.25" outlineLevel="3">
      <c r="B228" s="219" t="str">
        <f>F226</f>
        <v>Травяной сбор "Сокровища природы", россыпь</v>
      </c>
      <c r="C228" s="49"/>
      <c r="D228" s="104" t="str">
        <f>D226</f>
        <v>03907 </v>
      </c>
      <c r="E228" s="54"/>
      <c r="F228" s="55" t="s">
        <v>273</v>
      </c>
      <c r="G228" s="53">
        <f>VLOOKUP(D228,'[1]Лист3'!$B$2:$C$148,2,0)</f>
        <v>2800</v>
      </c>
      <c r="H228" s="105">
        <f>VLOOKUP(D228,'[1]Лист3'!$B$2:$D$148,3,0)</f>
        <v>2240</v>
      </c>
      <c r="I228" s="80">
        <f>I226*0.5</f>
        <v>784</v>
      </c>
      <c r="J228" s="81"/>
      <c r="K228" s="80">
        <f t="shared" si="6"/>
        <v>1344</v>
      </c>
      <c r="L228" s="81"/>
      <c r="M228" s="93">
        <f t="shared" si="7"/>
        <v>0</v>
      </c>
    </row>
    <row r="229" spans="2:14" s="31" customFormat="1" ht="11.25" outlineLevel="2">
      <c r="B229" s="31" t="str">
        <f>F229</f>
        <v>Травяной сбор "Цветочный Нектар", россыпь</v>
      </c>
      <c r="C229" s="49"/>
      <c r="D229" s="104">
        <v>3902</v>
      </c>
      <c r="E229" s="56">
        <v>4665271163845</v>
      </c>
      <c r="F229" s="57" t="s">
        <v>215</v>
      </c>
      <c r="G229" s="58">
        <f>VLOOKUP(D229,'[1]Лист3'!$B$2:$C$148,2,0)</f>
        <v>2800</v>
      </c>
      <c r="H229" s="106">
        <f>VLOOKUP(D229,'[1]Лист3'!$B$2:$D$148,3,0)</f>
        <v>2240</v>
      </c>
      <c r="I229" s="82">
        <f>H229*0.7</f>
        <v>1568</v>
      </c>
      <c r="J229" s="83"/>
      <c r="K229" s="82">
        <f t="shared" si="6"/>
        <v>1344</v>
      </c>
      <c r="L229" s="83"/>
      <c r="M229" s="94">
        <f t="shared" si="7"/>
        <v>0</v>
      </c>
      <c r="N229" s="69"/>
    </row>
    <row r="230" spans="2:13" ht="11.25" outlineLevel="3">
      <c r="B230" s="219" t="str">
        <f>F229</f>
        <v>Травяной сбор "Цветочный Нектар", россыпь</v>
      </c>
      <c r="C230" s="49"/>
      <c r="D230" s="104">
        <f>D229</f>
        <v>3902</v>
      </c>
      <c r="E230" s="54"/>
      <c r="F230" s="55" t="s">
        <v>272</v>
      </c>
      <c r="G230" s="53">
        <f>VLOOKUP(D230,'[1]Лист3'!$B$2:$C$148,2,0)</f>
        <v>2800</v>
      </c>
      <c r="H230" s="105">
        <f>VLOOKUP(D230,'[1]Лист3'!$B$2:$D$148,3,0)</f>
        <v>2240</v>
      </c>
      <c r="I230" s="80">
        <f>I229*0.25</f>
        <v>392</v>
      </c>
      <c r="J230" s="81"/>
      <c r="K230" s="80">
        <f t="shared" si="6"/>
        <v>1344</v>
      </c>
      <c r="L230" s="81"/>
      <c r="M230" s="93">
        <f t="shared" si="7"/>
        <v>0</v>
      </c>
    </row>
    <row r="231" spans="2:13" ht="11.25" outlineLevel="3">
      <c r="B231" s="219" t="str">
        <f>F229</f>
        <v>Травяной сбор "Цветочный Нектар", россыпь</v>
      </c>
      <c r="C231" s="49"/>
      <c r="D231" s="104">
        <f>D229</f>
        <v>3902</v>
      </c>
      <c r="E231" s="54"/>
      <c r="F231" s="55" t="s">
        <v>273</v>
      </c>
      <c r="G231" s="53">
        <f>VLOOKUP(D231,'[1]Лист3'!$B$2:$C$148,2,0)</f>
        <v>2800</v>
      </c>
      <c r="H231" s="105">
        <f>VLOOKUP(D231,'[1]Лист3'!$B$2:$D$148,3,0)</f>
        <v>2240</v>
      </c>
      <c r="I231" s="80">
        <f>I229*0.5</f>
        <v>784</v>
      </c>
      <c r="J231" s="81"/>
      <c r="K231" s="80">
        <f t="shared" si="6"/>
        <v>1344</v>
      </c>
      <c r="L231" s="81"/>
      <c r="M231" s="93">
        <f t="shared" si="7"/>
        <v>0</v>
      </c>
    </row>
    <row r="232" spans="2:14" s="31" customFormat="1" ht="11.25" outlineLevel="2">
      <c r="B232" s="31" t="str">
        <f>F232</f>
        <v>Травяной сбор Здоровье россыпь</v>
      </c>
      <c r="C232" s="49"/>
      <c r="D232" s="269">
        <v>2000456526664</v>
      </c>
      <c r="E232" s="270">
        <v>2000456526664</v>
      </c>
      <c r="F232" s="271" t="s">
        <v>216</v>
      </c>
      <c r="G232" s="272">
        <f>VLOOKUP(D232,'[1]Лист3'!$B$2:$C$148,2,0)</f>
        <v>2800</v>
      </c>
      <c r="H232" s="273">
        <f>VLOOKUP(D232,'[1]Лист3'!$B$2:$D$148,3,0)</f>
        <v>2240</v>
      </c>
      <c r="I232" s="274">
        <f>H232*0.7</f>
        <v>1568</v>
      </c>
      <c r="J232" s="275"/>
      <c r="K232" s="274">
        <f t="shared" si="6"/>
        <v>1344</v>
      </c>
      <c r="L232" s="275"/>
      <c r="M232" s="276">
        <f t="shared" si="7"/>
        <v>0</v>
      </c>
      <c r="N232" s="69"/>
    </row>
    <row r="233" spans="2:13" ht="11.25" outlineLevel="3">
      <c r="B233" s="219" t="str">
        <f>F232</f>
        <v>Травяной сбор Здоровье россыпь</v>
      </c>
      <c r="C233" s="49"/>
      <c r="D233" s="104">
        <f>D232</f>
        <v>2000456526664</v>
      </c>
      <c r="E233" s="54"/>
      <c r="F233" s="55" t="s">
        <v>272</v>
      </c>
      <c r="G233" s="53">
        <f>VLOOKUP(D233,'[1]Лист3'!$B$2:$C$148,2,0)</f>
        <v>2800</v>
      </c>
      <c r="H233" s="105">
        <f>VLOOKUP(D233,'[1]Лист3'!$B$2:$D$148,3,0)</f>
        <v>2240</v>
      </c>
      <c r="I233" s="80">
        <f>I232*0.25</f>
        <v>392</v>
      </c>
      <c r="J233" s="81"/>
      <c r="K233" s="80">
        <f t="shared" si="6"/>
        <v>1344</v>
      </c>
      <c r="L233" s="81"/>
      <c r="M233" s="93">
        <f t="shared" si="7"/>
        <v>0</v>
      </c>
    </row>
    <row r="234" spans="2:13" ht="11.25" outlineLevel="3">
      <c r="B234" s="219" t="str">
        <f>F232</f>
        <v>Травяной сбор Здоровье россыпь</v>
      </c>
      <c r="C234" s="49"/>
      <c r="D234" s="104">
        <f>D232</f>
        <v>2000456526664</v>
      </c>
      <c r="E234" s="54"/>
      <c r="F234" s="55" t="s">
        <v>273</v>
      </c>
      <c r="G234" s="53">
        <f>VLOOKUP(D234,'[1]Лист3'!$B$2:$C$148,2,0)</f>
        <v>2800</v>
      </c>
      <c r="H234" s="105">
        <f>VLOOKUP(D234,'[1]Лист3'!$B$2:$D$148,3,0)</f>
        <v>2240</v>
      </c>
      <c r="I234" s="80">
        <f>I232*0.5</f>
        <v>784</v>
      </c>
      <c r="J234" s="81"/>
      <c r="K234" s="80">
        <f t="shared" si="6"/>
        <v>1344</v>
      </c>
      <c r="L234" s="81"/>
      <c r="M234" s="93">
        <f t="shared" si="7"/>
        <v>0</v>
      </c>
    </row>
    <row r="235" spans="2:14" s="31" customFormat="1" ht="11.25" outlineLevel="2">
      <c r="B235" s="31" t="str">
        <f>F235</f>
        <v>Травяной сбор Малина с мятой россыпь</v>
      </c>
      <c r="C235" s="49"/>
      <c r="D235" s="269">
        <v>2000456526657</v>
      </c>
      <c r="E235" s="270">
        <v>2000456526657</v>
      </c>
      <c r="F235" s="271" t="s">
        <v>217</v>
      </c>
      <c r="G235" s="272">
        <f>VLOOKUP(D235,'[1]Лист3'!$B$2:$C$148,2,0)</f>
        <v>2800</v>
      </c>
      <c r="H235" s="273">
        <f>VLOOKUP(D235,'[1]Лист3'!$B$2:$D$148,3,0)</f>
        <v>2240</v>
      </c>
      <c r="I235" s="274">
        <f>H235*0.7</f>
        <v>1568</v>
      </c>
      <c r="J235" s="275"/>
      <c r="K235" s="274">
        <f t="shared" si="6"/>
        <v>1344</v>
      </c>
      <c r="L235" s="275"/>
      <c r="M235" s="276">
        <f t="shared" si="7"/>
        <v>0</v>
      </c>
      <c r="N235" s="69"/>
    </row>
    <row r="236" spans="2:13" ht="11.25" outlineLevel="3">
      <c r="B236" s="219" t="str">
        <f>F235</f>
        <v>Травяной сбор Малина с мятой россыпь</v>
      </c>
      <c r="C236" s="49"/>
      <c r="D236" s="104">
        <f>D235</f>
        <v>2000456526657</v>
      </c>
      <c r="E236" s="54"/>
      <c r="F236" s="55" t="s">
        <v>272</v>
      </c>
      <c r="G236" s="53">
        <f>VLOOKUP(D236,'[1]Лист3'!$B$2:$C$148,2,0)</f>
        <v>2800</v>
      </c>
      <c r="H236" s="105">
        <f>VLOOKUP(D236,'[1]Лист3'!$B$2:$D$148,3,0)</f>
        <v>2240</v>
      </c>
      <c r="I236" s="80">
        <f>I235*0.25</f>
        <v>392</v>
      </c>
      <c r="J236" s="81"/>
      <c r="K236" s="80">
        <f t="shared" si="6"/>
        <v>1344</v>
      </c>
      <c r="L236" s="81"/>
      <c r="M236" s="93">
        <f t="shared" si="7"/>
        <v>0</v>
      </c>
    </row>
    <row r="237" spans="2:13" ht="11.25" outlineLevel="3">
      <c r="B237" s="219" t="str">
        <f>F235</f>
        <v>Травяной сбор Малина с мятой россыпь</v>
      </c>
      <c r="C237" s="49"/>
      <c r="D237" s="104">
        <f>D235</f>
        <v>2000456526657</v>
      </c>
      <c r="E237" s="54"/>
      <c r="F237" s="55" t="s">
        <v>273</v>
      </c>
      <c r="G237" s="53">
        <f>VLOOKUP(D237,'[1]Лист3'!$B$2:$C$148,2,0)</f>
        <v>2800</v>
      </c>
      <c r="H237" s="105">
        <f>VLOOKUP(D237,'[1]Лист3'!$B$2:$D$148,3,0)</f>
        <v>2240</v>
      </c>
      <c r="I237" s="80">
        <f>I235*0.5</f>
        <v>784</v>
      </c>
      <c r="J237" s="81"/>
      <c r="K237" s="80">
        <f t="shared" si="6"/>
        <v>1344</v>
      </c>
      <c r="L237" s="81"/>
      <c r="M237" s="93">
        <f t="shared" si="7"/>
        <v>0</v>
      </c>
    </row>
    <row r="238" spans="2:14" s="31" customFormat="1" ht="11.25" outlineLevel="2">
      <c r="B238" s="31" t="str">
        <f>F238</f>
        <v>Травяной сбор Релакс россыпь</v>
      </c>
      <c r="C238" s="49"/>
      <c r="D238" s="102">
        <v>2000456526633</v>
      </c>
      <c r="E238" s="50">
        <v>2000456526633</v>
      </c>
      <c r="F238" s="51" t="s">
        <v>218</v>
      </c>
      <c r="G238" s="52">
        <f>VLOOKUP(D238,'[1]Лист3'!$B$2:$C$148,2,0)</f>
        <v>2800</v>
      </c>
      <c r="H238" s="103">
        <f>VLOOKUP(D238,'[1]Лист3'!$B$2:$D$148,3,0)</f>
        <v>2240</v>
      </c>
      <c r="I238" s="78">
        <f>H238*0.7</f>
        <v>1568</v>
      </c>
      <c r="J238" s="79"/>
      <c r="K238" s="78">
        <f t="shared" si="6"/>
        <v>1344</v>
      </c>
      <c r="L238" s="79"/>
      <c r="M238" s="92">
        <f t="shared" si="7"/>
        <v>0</v>
      </c>
      <c r="N238" s="69"/>
    </row>
    <row r="239" spans="2:13" ht="11.25" outlineLevel="3">
      <c r="B239" s="219" t="str">
        <f>F238</f>
        <v>Травяной сбор Релакс россыпь</v>
      </c>
      <c r="C239" s="49"/>
      <c r="D239" s="104">
        <f>D238</f>
        <v>2000456526633</v>
      </c>
      <c r="E239" s="54"/>
      <c r="F239" s="55" t="s">
        <v>272</v>
      </c>
      <c r="G239" s="53">
        <f>VLOOKUP(D239,'[1]Лист3'!$B$2:$C$148,2,0)</f>
        <v>2800</v>
      </c>
      <c r="H239" s="105">
        <f>VLOOKUP(D239,'[1]Лист3'!$B$2:$D$148,3,0)</f>
        <v>2240</v>
      </c>
      <c r="I239" s="80">
        <f>I238*0.25</f>
        <v>392</v>
      </c>
      <c r="J239" s="81"/>
      <c r="K239" s="80">
        <f t="shared" si="6"/>
        <v>1344</v>
      </c>
      <c r="L239" s="81"/>
      <c r="M239" s="93">
        <f t="shared" si="7"/>
        <v>0</v>
      </c>
    </row>
    <row r="240" spans="2:13" ht="11.25" outlineLevel="3">
      <c r="B240" s="219" t="str">
        <f>F238</f>
        <v>Травяной сбор Релакс россыпь</v>
      </c>
      <c r="C240" s="49"/>
      <c r="D240" s="104">
        <f>D238</f>
        <v>2000456526633</v>
      </c>
      <c r="E240" s="54"/>
      <c r="F240" s="55" t="s">
        <v>273</v>
      </c>
      <c r="G240" s="53">
        <f>VLOOKUP(D240,'[1]Лист3'!$B$2:$C$148,2,0)</f>
        <v>2800</v>
      </c>
      <c r="H240" s="105">
        <f>VLOOKUP(D240,'[1]Лист3'!$B$2:$D$148,3,0)</f>
        <v>2240</v>
      </c>
      <c r="I240" s="80">
        <f>I238*0.5</f>
        <v>784</v>
      </c>
      <c r="J240" s="81"/>
      <c r="K240" s="80">
        <f t="shared" si="6"/>
        <v>1344</v>
      </c>
      <c r="L240" s="81"/>
      <c r="M240" s="93">
        <f t="shared" si="7"/>
        <v>0</v>
      </c>
    </row>
    <row r="241" spans="2:14" s="31" customFormat="1" ht="11.25" outlineLevel="2">
      <c r="B241" s="31" t="str">
        <f>F241</f>
        <v>Травяной сбор Тонизирующий россыпь</v>
      </c>
      <c r="C241" s="49"/>
      <c r="D241" s="269">
        <v>2000456526640</v>
      </c>
      <c r="E241" s="270">
        <v>2000456526640</v>
      </c>
      <c r="F241" s="271" t="s">
        <v>219</v>
      </c>
      <c r="G241" s="272">
        <f>VLOOKUP(D241,'[1]Лист3'!$B$2:$C$148,2,0)</f>
        <v>2800</v>
      </c>
      <c r="H241" s="273">
        <f>VLOOKUP(D241,'[1]Лист3'!$B$2:$D$148,3,0)</f>
        <v>2240</v>
      </c>
      <c r="I241" s="274">
        <f>H241*0.7</f>
        <v>1568</v>
      </c>
      <c r="J241" s="275"/>
      <c r="K241" s="274">
        <f t="shared" si="6"/>
        <v>1344</v>
      </c>
      <c r="L241" s="275"/>
      <c r="M241" s="276">
        <f t="shared" si="7"/>
        <v>0</v>
      </c>
      <c r="N241" s="69"/>
    </row>
    <row r="242" spans="2:13" ht="11.25" outlineLevel="3">
      <c r="B242" s="219" t="str">
        <f>F241</f>
        <v>Травяной сбор Тонизирующий россыпь</v>
      </c>
      <c r="C242" s="49"/>
      <c r="D242" s="104">
        <f>D241</f>
        <v>2000456526640</v>
      </c>
      <c r="E242" s="54"/>
      <c r="F242" s="55" t="s">
        <v>272</v>
      </c>
      <c r="G242" s="53">
        <f>VLOOKUP(D242,'[1]Лист3'!$B$2:$C$148,2,0)</f>
        <v>2800</v>
      </c>
      <c r="H242" s="105">
        <f>VLOOKUP(D242,'[1]Лист3'!$B$2:$D$148,3,0)</f>
        <v>2240</v>
      </c>
      <c r="I242" s="80">
        <f>I241*0.25</f>
        <v>392</v>
      </c>
      <c r="J242" s="81"/>
      <c r="K242" s="80">
        <f t="shared" si="6"/>
        <v>1344</v>
      </c>
      <c r="L242" s="81"/>
      <c r="M242" s="93">
        <f t="shared" si="7"/>
        <v>0</v>
      </c>
    </row>
    <row r="243" spans="2:13" ht="11.25" outlineLevel="3">
      <c r="B243" s="219" t="str">
        <f>F241</f>
        <v>Травяной сбор Тонизирующий россыпь</v>
      </c>
      <c r="C243" s="49"/>
      <c r="D243" s="104">
        <f>D241</f>
        <v>2000456526640</v>
      </c>
      <c r="E243" s="54"/>
      <c r="F243" s="55" t="s">
        <v>273</v>
      </c>
      <c r="G243" s="53">
        <f>VLOOKUP(D243,'[1]Лист3'!$B$2:$C$148,2,0)</f>
        <v>2800</v>
      </c>
      <c r="H243" s="105">
        <f>VLOOKUP(D243,'[1]Лист3'!$B$2:$D$148,3,0)</f>
        <v>2240</v>
      </c>
      <c r="I243" s="80">
        <f>I241*0.5</f>
        <v>784</v>
      </c>
      <c r="J243" s="81"/>
      <c r="K243" s="80">
        <f t="shared" si="6"/>
        <v>1344</v>
      </c>
      <c r="L243" s="81"/>
      <c r="M243" s="93">
        <f t="shared" si="7"/>
        <v>0</v>
      </c>
    </row>
    <row r="244" spans="2:14" s="31" customFormat="1" ht="11.25" outlineLevel="2">
      <c r="B244" s="31" t="str">
        <f>F244</f>
        <v>Травяной сбор Успокаивающий, россыпь</v>
      </c>
      <c r="C244" s="49"/>
      <c r="D244" s="269">
        <v>221702</v>
      </c>
      <c r="E244" s="270">
        <v>2000456500299</v>
      </c>
      <c r="F244" s="271" t="s">
        <v>220</v>
      </c>
      <c r="G244" s="272">
        <f>VLOOKUP(D244,'[1]Лист3'!$B$2:$C$148,2,0)</f>
        <v>2800</v>
      </c>
      <c r="H244" s="273">
        <f>VLOOKUP(D244,'[1]Лист3'!$B$2:$D$148,3,0)</f>
        <v>2240</v>
      </c>
      <c r="I244" s="274">
        <f>H244*0.7</f>
        <v>1568</v>
      </c>
      <c r="J244" s="275"/>
      <c r="K244" s="274">
        <f t="shared" si="6"/>
        <v>1344</v>
      </c>
      <c r="L244" s="275"/>
      <c r="M244" s="276">
        <f t="shared" si="7"/>
        <v>0</v>
      </c>
      <c r="N244" s="69"/>
    </row>
    <row r="245" spans="2:13" ht="11.25" outlineLevel="3">
      <c r="B245" s="219" t="str">
        <f>F244</f>
        <v>Травяной сбор Успокаивающий, россыпь</v>
      </c>
      <c r="C245" s="49"/>
      <c r="D245" s="104">
        <f>D244</f>
        <v>221702</v>
      </c>
      <c r="E245" s="54"/>
      <c r="F245" s="55" t="s">
        <v>272</v>
      </c>
      <c r="G245" s="53">
        <f>VLOOKUP(D245,'[1]Лист3'!$B$2:$C$148,2,0)</f>
        <v>2800</v>
      </c>
      <c r="H245" s="105">
        <f>VLOOKUP(D245,'[1]Лист3'!$B$2:$D$148,3,0)</f>
        <v>2240</v>
      </c>
      <c r="I245" s="80">
        <f>I244*0.25</f>
        <v>392</v>
      </c>
      <c r="J245" s="81"/>
      <c r="K245" s="80">
        <f t="shared" si="6"/>
        <v>1344</v>
      </c>
      <c r="L245" s="81"/>
      <c r="M245" s="93">
        <f t="shared" si="7"/>
        <v>0</v>
      </c>
    </row>
    <row r="246" spans="2:13" ht="11.25" outlineLevel="3">
      <c r="B246" s="219" t="str">
        <f>F244</f>
        <v>Травяной сбор Успокаивающий, россыпь</v>
      </c>
      <c r="C246" s="49"/>
      <c r="D246" s="104">
        <f>D244</f>
        <v>221702</v>
      </c>
      <c r="E246" s="54"/>
      <c r="F246" s="55" t="s">
        <v>273</v>
      </c>
      <c r="G246" s="53">
        <f>VLOOKUP(D246,'[1]Лист3'!$B$2:$C$148,2,0)</f>
        <v>2800</v>
      </c>
      <c r="H246" s="105">
        <f>VLOOKUP(D246,'[1]Лист3'!$B$2:$D$148,3,0)</f>
        <v>2240</v>
      </c>
      <c r="I246" s="80">
        <f>I244*0.5</f>
        <v>784</v>
      </c>
      <c r="J246" s="81"/>
      <c r="K246" s="80">
        <f t="shared" si="6"/>
        <v>1344</v>
      </c>
      <c r="L246" s="81"/>
      <c r="M246" s="93">
        <f t="shared" si="7"/>
        <v>0</v>
      </c>
    </row>
    <row r="247" spans="2:14" s="31" customFormat="1" ht="11.25" outlineLevel="2">
      <c r="B247" s="31" t="str">
        <f>F247</f>
        <v>Травяной сбор"Лесной Букет”", россыпь</v>
      </c>
      <c r="C247" s="49"/>
      <c r="D247" s="104">
        <v>3903</v>
      </c>
      <c r="E247" s="56">
        <v>4665271163852</v>
      </c>
      <c r="F247" s="57" t="s">
        <v>221</v>
      </c>
      <c r="G247" s="58">
        <f>VLOOKUP(D247,'[1]Лист3'!$B$2:$C$148,2,0)</f>
        <v>2680</v>
      </c>
      <c r="H247" s="106">
        <f>VLOOKUP(D247,'[1]Лист3'!$B$2:$D$148,3,0)</f>
        <v>2144</v>
      </c>
      <c r="I247" s="82">
        <f>H247*0.7</f>
        <v>1500.8</v>
      </c>
      <c r="J247" s="83"/>
      <c r="K247" s="82">
        <f t="shared" si="6"/>
        <v>1286.3999999999999</v>
      </c>
      <c r="L247" s="83"/>
      <c r="M247" s="94">
        <f t="shared" si="7"/>
        <v>0</v>
      </c>
      <c r="N247" s="69"/>
    </row>
    <row r="248" spans="2:13" ht="11.25" outlineLevel="3">
      <c r="B248" s="219" t="str">
        <f>F247</f>
        <v>Травяной сбор"Лесной Букет”", россыпь</v>
      </c>
      <c r="C248" s="49"/>
      <c r="D248" s="104">
        <f>D247</f>
        <v>3903</v>
      </c>
      <c r="E248" s="54"/>
      <c r="F248" s="55" t="s">
        <v>272</v>
      </c>
      <c r="G248" s="53">
        <f>VLOOKUP(D248,'[1]Лист3'!$B$2:$C$148,2,0)</f>
        <v>2680</v>
      </c>
      <c r="H248" s="105">
        <f>VLOOKUP(D248,'[1]Лист3'!$B$2:$D$148,3,0)</f>
        <v>2144</v>
      </c>
      <c r="I248" s="80">
        <f>I247*0.25</f>
        <v>375.2</v>
      </c>
      <c r="J248" s="81"/>
      <c r="K248" s="80">
        <f t="shared" si="6"/>
        <v>1286.3999999999999</v>
      </c>
      <c r="L248" s="81"/>
      <c r="M248" s="93">
        <f t="shared" si="7"/>
        <v>0</v>
      </c>
    </row>
    <row r="249" spans="2:13" ht="11.25" outlineLevel="3">
      <c r="B249" s="219" t="str">
        <f>F247</f>
        <v>Травяной сбор"Лесной Букет”", россыпь</v>
      </c>
      <c r="C249" s="49"/>
      <c r="D249" s="104">
        <f>D247</f>
        <v>3903</v>
      </c>
      <c r="E249" s="54"/>
      <c r="F249" s="55" t="s">
        <v>273</v>
      </c>
      <c r="G249" s="53">
        <f>VLOOKUP(D249,'[1]Лист3'!$B$2:$C$148,2,0)</f>
        <v>2680</v>
      </c>
      <c r="H249" s="105">
        <f>VLOOKUP(D249,'[1]Лист3'!$B$2:$D$148,3,0)</f>
        <v>2144</v>
      </c>
      <c r="I249" s="80">
        <f>I247*0.5</f>
        <v>750.4</v>
      </c>
      <c r="J249" s="81"/>
      <c r="K249" s="80">
        <f t="shared" si="6"/>
        <v>1286.3999999999999</v>
      </c>
      <c r="L249" s="81"/>
      <c r="M249" s="93">
        <f t="shared" si="7"/>
        <v>0</v>
      </c>
    </row>
    <row r="250" spans="2:14" s="31" customFormat="1" ht="11.25" outlineLevel="2">
      <c r="B250" s="31" t="str">
        <f>F250</f>
        <v>Чай фруктовый "Нахальный фрукт", россыпь</v>
      </c>
      <c r="C250" s="49"/>
      <c r="D250" s="104">
        <v>3301</v>
      </c>
      <c r="E250" s="56">
        <v>4665271163630</v>
      </c>
      <c r="F250" s="57" t="s">
        <v>222</v>
      </c>
      <c r="G250" s="58">
        <f>VLOOKUP(D250,'[1]Лист3'!$B$2:$C$148,2,0)</f>
        <v>2640</v>
      </c>
      <c r="H250" s="106">
        <f>VLOOKUP(D250,'[1]Лист3'!$B$2:$D$148,3,0)</f>
        <v>2112</v>
      </c>
      <c r="I250" s="82">
        <f>H250*0.7</f>
        <v>1478.3999999999999</v>
      </c>
      <c r="J250" s="83"/>
      <c r="K250" s="82">
        <f t="shared" si="6"/>
        <v>1267.2</v>
      </c>
      <c r="L250" s="83"/>
      <c r="M250" s="94">
        <f t="shared" si="7"/>
        <v>0</v>
      </c>
      <c r="N250" s="69"/>
    </row>
    <row r="251" spans="2:13" ht="11.25" outlineLevel="3">
      <c r="B251" s="219" t="str">
        <f>F250</f>
        <v>Чай фруктовый "Нахальный фрукт", россыпь</v>
      </c>
      <c r="C251" s="49"/>
      <c r="D251" s="104">
        <f>D250</f>
        <v>3301</v>
      </c>
      <c r="E251" s="54"/>
      <c r="F251" s="55" t="s">
        <v>272</v>
      </c>
      <c r="G251" s="53">
        <f>VLOOKUP(D251,'[1]Лист3'!$B$2:$C$148,2,0)</f>
        <v>2640</v>
      </c>
      <c r="H251" s="105">
        <f>VLOOKUP(D251,'[1]Лист3'!$B$2:$D$148,3,0)</f>
        <v>2112</v>
      </c>
      <c r="I251" s="80">
        <f>I250*0.25</f>
        <v>369.59999999999997</v>
      </c>
      <c r="J251" s="81"/>
      <c r="K251" s="80">
        <f t="shared" si="6"/>
        <v>1267.2</v>
      </c>
      <c r="L251" s="81"/>
      <c r="M251" s="93">
        <f t="shared" si="7"/>
        <v>0</v>
      </c>
    </row>
    <row r="252" spans="2:13" ht="11.25" outlineLevel="3">
      <c r="B252" s="219" t="str">
        <f>F250</f>
        <v>Чай фруктовый "Нахальный фрукт", россыпь</v>
      </c>
      <c r="C252" s="49"/>
      <c r="D252" s="104">
        <f>D250</f>
        <v>3301</v>
      </c>
      <c r="E252" s="54"/>
      <c r="F252" s="55" t="s">
        <v>273</v>
      </c>
      <c r="G252" s="53">
        <f>VLOOKUP(D252,'[1]Лист3'!$B$2:$C$148,2,0)</f>
        <v>2640</v>
      </c>
      <c r="H252" s="105">
        <f>VLOOKUP(D252,'[1]Лист3'!$B$2:$D$148,3,0)</f>
        <v>2112</v>
      </c>
      <c r="I252" s="80">
        <f>I250*0.5</f>
        <v>739.1999999999999</v>
      </c>
      <c r="J252" s="81"/>
      <c r="K252" s="80">
        <f t="shared" si="6"/>
        <v>1267.2</v>
      </c>
      <c r="L252" s="81"/>
      <c r="M252" s="93">
        <f t="shared" si="7"/>
        <v>0</v>
      </c>
    </row>
    <row r="253" spans="2:14" s="31" customFormat="1" ht="11.25" outlineLevel="2">
      <c r="B253" s="31" t="str">
        <f>F253</f>
        <v>Чай фруктовый "Смородиновое желе", россыпь</v>
      </c>
      <c r="C253" s="49"/>
      <c r="D253" s="104">
        <v>3310</v>
      </c>
      <c r="E253" s="56">
        <v>4665271163678</v>
      </c>
      <c r="F253" s="57" t="s">
        <v>223</v>
      </c>
      <c r="G253" s="58">
        <f>VLOOKUP(D253,'[1]Лист3'!$B$2:$C$148,2,0)</f>
        <v>2640</v>
      </c>
      <c r="H253" s="106">
        <f>VLOOKUP(D253,'[1]Лист3'!$B$2:$D$148,3,0)</f>
        <v>2112</v>
      </c>
      <c r="I253" s="82">
        <f>H253*0.7</f>
        <v>1478.3999999999999</v>
      </c>
      <c r="J253" s="83"/>
      <c r="K253" s="82">
        <f t="shared" si="6"/>
        <v>1267.2</v>
      </c>
      <c r="L253" s="83"/>
      <c r="M253" s="94">
        <f t="shared" si="7"/>
        <v>0</v>
      </c>
      <c r="N253" s="69"/>
    </row>
    <row r="254" spans="2:13" ht="11.25" outlineLevel="3">
      <c r="B254" s="219" t="str">
        <f>F253</f>
        <v>Чай фруктовый "Смородиновое желе", россыпь</v>
      </c>
      <c r="C254" s="49"/>
      <c r="D254" s="104">
        <f>D253</f>
        <v>3310</v>
      </c>
      <c r="E254" s="54"/>
      <c r="F254" s="55" t="s">
        <v>272</v>
      </c>
      <c r="G254" s="53">
        <f>VLOOKUP(D254,'[1]Лист3'!$B$2:$C$148,2,0)</f>
        <v>2640</v>
      </c>
      <c r="H254" s="105">
        <f>VLOOKUP(D254,'[1]Лист3'!$B$2:$D$148,3,0)</f>
        <v>2112</v>
      </c>
      <c r="I254" s="80">
        <f>I253*0.25</f>
        <v>369.59999999999997</v>
      </c>
      <c r="J254" s="81"/>
      <c r="K254" s="80">
        <f t="shared" si="6"/>
        <v>1267.2</v>
      </c>
      <c r="L254" s="81"/>
      <c r="M254" s="93">
        <f t="shared" si="7"/>
        <v>0</v>
      </c>
    </row>
    <row r="255" spans="2:13" ht="11.25" outlineLevel="3">
      <c r="B255" s="219" t="str">
        <f>F253</f>
        <v>Чай фруктовый "Смородиновое желе", россыпь</v>
      </c>
      <c r="C255" s="49"/>
      <c r="D255" s="104">
        <f>D253</f>
        <v>3310</v>
      </c>
      <c r="E255" s="54"/>
      <c r="F255" s="55" t="s">
        <v>273</v>
      </c>
      <c r="G255" s="53">
        <f>VLOOKUP(D255,'[1]Лист3'!$B$2:$C$148,2,0)</f>
        <v>2640</v>
      </c>
      <c r="H255" s="105">
        <f>VLOOKUP(D255,'[1]Лист3'!$B$2:$D$148,3,0)</f>
        <v>2112</v>
      </c>
      <c r="I255" s="80">
        <f>I253*0.5</f>
        <v>739.1999999999999</v>
      </c>
      <c r="J255" s="81"/>
      <c r="K255" s="80">
        <f t="shared" si="6"/>
        <v>1267.2</v>
      </c>
      <c r="L255" s="81"/>
      <c r="M255" s="93">
        <f t="shared" si="7"/>
        <v>0</v>
      </c>
    </row>
    <row r="256" spans="2:14" s="31" customFormat="1" ht="11.25" outlineLevel="2">
      <c r="B256" s="31" t="str">
        <f>F256</f>
        <v>Чай фруктовый Клубничный пунш, россыпь</v>
      </c>
      <c r="C256" s="49"/>
      <c r="D256" s="102">
        <v>5065</v>
      </c>
      <c r="E256" s="50">
        <v>2000456498138</v>
      </c>
      <c r="F256" s="51" t="s">
        <v>224</v>
      </c>
      <c r="G256" s="52">
        <f>VLOOKUP(D256,'[1]Лист3'!$B$2:$C$148,2,0)</f>
        <v>2640</v>
      </c>
      <c r="H256" s="103">
        <f>VLOOKUP(D256,'[1]Лист3'!$B$2:$D$148,3,0)</f>
        <v>2112</v>
      </c>
      <c r="I256" s="78">
        <f>H256*0.7</f>
        <v>1478.3999999999999</v>
      </c>
      <c r="J256" s="79"/>
      <c r="K256" s="78">
        <f t="shared" si="6"/>
        <v>1267.2</v>
      </c>
      <c r="L256" s="79"/>
      <c r="M256" s="92">
        <f t="shared" si="7"/>
        <v>0</v>
      </c>
      <c r="N256" s="69"/>
    </row>
    <row r="257" spans="2:13" ht="11.25" outlineLevel="3">
      <c r="B257" s="219" t="str">
        <f>F256</f>
        <v>Чай фруктовый Клубничный пунш, россыпь</v>
      </c>
      <c r="C257" s="49"/>
      <c r="D257" s="104">
        <f>D256</f>
        <v>5065</v>
      </c>
      <c r="E257" s="54"/>
      <c r="F257" s="55" t="s">
        <v>272</v>
      </c>
      <c r="G257" s="53">
        <f>VLOOKUP(D257,'[1]Лист3'!$B$2:$C$148,2,0)</f>
        <v>2640</v>
      </c>
      <c r="H257" s="105">
        <f>VLOOKUP(D257,'[1]Лист3'!$B$2:$D$148,3,0)</f>
        <v>2112</v>
      </c>
      <c r="I257" s="80">
        <f>I256*0.25</f>
        <v>369.59999999999997</v>
      </c>
      <c r="J257" s="81"/>
      <c r="K257" s="80">
        <f t="shared" si="6"/>
        <v>1267.2</v>
      </c>
      <c r="L257" s="81"/>
      <c r="M257" s="93">
        <f t="shared" si="7"/>
        <v>0</v>
      </c>
    </row>
    <row r="258" spans="2:13" ht="11.25" outlineLevel="3">
      <c r="B258" s="219" t="str">
        <f>F256</f>
        <v>Чай фруктовый Клубничный пунш, россыпь</v>
      </c>
      <c r="C258" s="49"/>
      <c r="D258" s="104">
        <f>D256</f>
        <v>5065</v>
      </c>
      <c r="E258" s="54"/>
      <c r="F258" s="55" t="s">
        <v>273</v>
      </c>
      <c r="G258" s="53">
        <f>VLOOKUP(D258,'[1]Лист3'!$B$2:$C$148,2,0)</f>
        <v>2640</v>
      </c>
      <c r="H258" s="105">
        <f>VLOOKUP(D258,'[1]Лист3'!$B$2:$D$148,3,0)</f>
        <v>2112</v>
      </c>
      <c r="I258" s="80">
        <f>I256*0.5</f>
        <v>739.1999999999999</v>
      </c>
      <c r="J258" s="81"/>
      <c r="K258" s="80">
        <f t="shared" si="6"/>
        <v>1267.2</v>
      </c>
      <c r="L258" s="81"/>
      <c r="M258" s="93">
        <f t="shared" si="7"/>
        <v>0</v>
      </c>
    </row>
    <row r="259" spans="2:14" s="31" customFormat="1" ht="11.25" outlineLevel="2">
      <c r="B259" s="31" t="str">
        <f>F259</f>
        <v>Чай цветочный Королевский каркадэ, россыпь</v>
      </c>
      <c r="C259" s="49"/>
      <c r="D259" s="102" t="s">
        <v>132</v>
      </c>
      <c r="E259" s="50">
        <v>4607008953183</v>
      </c>
      <c r="F259" s="51" t="s">
        <v>225</v>
      </c>
      <c r="G259" s="52">
        <f>VLOOKUP(D259,'[1]Лист3'!$B$2:$C$148,2,0)</f>
        <v>1540</v>
      </c>
      <c r="H259" s="103">
        <f>VLOOKUP(D259,'[1]Лист3'!$B$2:$D$148,3,0)</f>
        <v>1232</v>
      </c>
      <c r="I259" s="78">
        <f>H259*0.7</f>
        <v>862.4</v>
      </c>
      <c r="J259" s="79"/>
      <c r="K259" s="78">
        <f t="shared" si="6"/>
        <v>739.1999999999999</v>
      </c>
      <c r="L259" s="79"/>
      <c r="M259" s="92">
        <f t="shared" si="7"/>
        <v>0</v>
      </c>
      <c r="N259" s="69"/>
    </row>
    <row r="260" spans="2:13" ht="11.25" outlineLevel="3">
      <c r="B260" s="219" t="str">
        <f>F259</f>
        <v>Чай цветочный Королевский каркадэ, россыпь</v>
      </c>
      <c r="C260" s="49"/>
      <c r="D260" s="104" t="str">
        <f>D259</f>
        <v>Ц-008</v>
      </c>
      <c r="E260" s="54"/>
      <c r="F260" s="55" t="s">
        <v>272</v>
      </c>
      <c r="G260" s="53">
        <f>VLOOKUP(D260,'[1]Лист3'!$B$2:$C$148,2,0)</f>
        <v>1540</v>
      </c>
      <c r="H260" s="105">
        <f>VLOOKUP(D260,'[1]Лист3'!$B$2:$D$148,3,0)</f>
        <v>1232</v>
      </c>
      <c r="I260" s="80">
        <f>I259*0.25</f>
        <v>215.6</v>
      </c>
      <c r="J260" s="81"/>
      <c r="K260" s="80">
        <f t="shared" si="6"/>
        <v>739.1999999999999</v>
      </c>
      <c r="L260" s="81"/>
      <c r="M260" s="93">
        <f t="shared" si="7"/>
        <v>0</v>
      </c>
    </row>
    <row r="261" spans="2:13" ht="11.25" outlineLevel="3">
      <c r="B261" s="219" t="str">
        <f>F259</f>
        <v>Чай цветочный Королевский каркадэ, россыпь</v>
      </c>
      <c r="C261" s="49"/>
      <c r="D261" s="104" t="str">
        <f>D259</f>
        <v>Ц-008</v>
      </c>
      <c r="E261" s="54"/>
      <c r="F261" s="55" t="s">
        <v>273</v>
      </c>
      <c r="G261" s="53">
        <f>VLOOKUP(D261,'[1]Лист3'!$B$2:$C$148,2,0)</f>
        <v>1540</v>
      </c>
      <c r="H261" s="105">
        <f>VLOOKUP(D261,'[1]Лист3'!$B$2:$D$148,3,0)</f>
        <v>1232</v>
      </c>
      <c r="I261" s="80">
        <f>I259*0.5</f>
        <v>431.2</v>
      </c>
      <c r="J261" s="81"/>
      <c r="K261" s="80">
        <f t="shared" si="6"/>
        <v>739.1999999999999</v>
      </c>
      <c r="L261" s="81"/>
      <c r="M261" s="93">
        <f t="shared" si="7"/>
        <v>0</v>
      </c>
    </row>
    <row r="262" spans="2:14" s="31" customFormat="1" ht="11.25" outlineLevel="2">
      <c r="B262" s="31" t="str">
        <f>F262</f>
        <v>Чайный напиток "Ройбуш Самурай", россыпь</v>
      </c>
      <c r="C262" s="49"/>
      <c r="D262" s="104">
        <v>3711</v>
      </c>
      <c r="E262" s="56">
        <v>4665271163272</v>
      </c>
      <c r="F262" s="57" t="s">
        <v>226</v>
      </c>
      <c r="G262" s="58">
        <f>VLOOKUP(D262,'[1]Лист3'!$B$2:$C$148,2,0)</f>
        <v>2460</v>
      </c>
      <c r="H262" s="106">
        <f>VLOOKUP(D262,'[1]Лист3'!$B$2:$D$148,3,0)</f>
        <v>1968</v>
      </c>
      <c r="I262" s="82">
        <f>H262*0.7</f>
        <v>1377.6</v>
      </c>
      <c r="J262" s="83"/>
      <c r="K262" s="82">
        <f t="shared" si="6"/>
        <v>1180.8</v>
      </c>
      <c r="L262" s="83"/>
      <c r="M262" s="94">
        <f t="shared" si="7"/>
        <v>0</v>
      </c>
      <c r="N262" s="69"/>
    </row>
    <row r="263" spans="2:13" ht="11.25" outlineLevel="3">
      <c r="B263" s="219" t="str">
        <f>F262</f>
        <v>Чайный напиток "Ройбуш Самурай", россыпь</v>
      </c>
      <c r="C263" s="49"/>
      <c r="D263" s="104">
        <f>D262</f>
        <v>3711</v>
      </c>
      <c r="E263" s="54"/>
      <c r="F263" s="55" t="s">
        <v>272</v>
      </c>
      <c r="G263" s="53">
        <f>VLOOKUP(D263,'[1]Лист3'!$B$2:$C$148,2,0)</f>
        <v>2460</v>
      </c>
      <c r="H263" s="105">
        <f>VLOOKUP(D263,'[1]Лист3'!$B$2:$D$148,3,0)</f>
        <v>1968</v>
      </c>
      <c r="I263" s="80">
        <f>I262*0.25</f>
        <v>344.4</v>
      </c>
      <c r="J263" s="81"/>
      <c r="K263" s="80">
        <f t="shared" si="6"/>
        <v>1180.8</v>
      </c>
      <c r="L263" s="81"/>
      <c r="M263" s="93">
        <f t="shared" si="7"/>
        <v>0</v>
      </c>
    </row>
    <row r="264" spans="2:13" ht="11.25" outlineLevel="3">
      <c r="B264" s="219" t="str">
        <f>F262</f>
        <v>Чайный напиток "Ройбуш Самурай", россыпь</v>
      </c>
      <c r="C264" s="49"/>
      <c r="D264" s="104">
        <f>D262</f>
        <v>3711</v>
      </c>
      <c r="E264" s="54"/>
      <c r="F264" s="55" t="s">
        <v>273</v>
      </c>
      <c r="G264" s="53">
        <f>VLOOKUP(D264,'[1]Лист3'!$B$2:$C$148,2,0)</f>
        <v>2460</v>
      </c>
      <c r="H264" s="105">
        <f>VLOOKUP(D264,'[1]Лист3'!$B$2:$D$148,3,0)</f>
        <v>1968</v>
      </c>
      <c r="I264" s="80">
        <f>I262*0.5</f>
        <v>688.8</v>
      </c>
      <c r="J264" s="81"/>
      <c r="K264" s="80">
        <f t="shared" si="6"/>
        <v>1180.8</v>
      </c>
      <c r="L264" s="81"/>
      <c r="M264" s="93">
        <f t="shared" si="7"/>
        <v>0</v>
      </c>
    </row>
    <row r="265" spans="2:14" s="31" customFormat="1" ht="11.25" outlineLevel="2">
      <c r="B265" s="31" t="str">
        <f>F265</f>
        <v>Чайный напиток Кудин молодой лист (Горькая слеза), россыпь</v>
      </c>
      <c r="C265" s="49"/>
      <c r="D265" s="104" t="s">
        <v>133</v>
      </c>
      <c r="E265" s="56">
        <v>2000456543395</v>
      </c>
      <c r="F265" s="57" t="s">
        <v>227</v>
      </c>
      <c r="G265" s="58">
        <f>VLOOKUP(D265,'[1]Лист3'!$B$2:$C$148,2,0)</f>
        <v>4200</v>
      </c>
      <c r="H265" s="106">
        <f>VLOOKUP(D265,'[1]Лист3'!$B$2:$D$148,3,0)</f>
        <v>3360</v>
      </c>
      <c r="I265" s="82">
        <f>H265*0.7</f>
        <v>2352</v>
      </c>
      <c r="J265" s="83"/>
      <c r="K265" s="82">
        <f t="shared" si="6"/>
        <v>2016</v>
      </c>
      <c r="L265" s="83"/>
      <c r="M265" s="94">
        <f t="shared" si="7"/>
        <v>0</v>
      </c>
      <c r="N265" s="69"/>
    </row>
    <row r="266" spans="2:13" ht="11.25" outlineLevel="3">
      <c r="B266" s="219" t="str">
        <f>F265</f>
        <v>Чайный напиток Кудин молодой лист (Горькая слеза), россыпь</v>
      </c>
      <c r="C266" s="49"/>
      <c r="D266" s="104" t="str">
        <f>D265</f>
        <v>Ш-021</v>
      </c>
      <c r="E266" s="54"/>
      <c r="F266" s="55" t="s">
        <v>272</v>
      </c>
      <c r="G266" s="53">
        <f>VLOOKUP(D266,'[1]Лист3'!$B$2:$C$148,2,0)</f>
        <v>4200</v>
      </c>
      <c r="H266" s="105">
        <f>VLOOKUP(D266,'[1]Лист3'!$B$2:$D$148,3,0)</f>
        <v>3360</v>
      </c>
      <c r="I266" s="80">
        <f>I265*0.25</f>
        <v>588</v>
      </c>
      <c r="J266" s="81"/>
      <c r="K266" s="80">
        <f t="shared" si="6"/>
        <v>2016</v>
      </c>
      <c r="L266" s="81"/>
      <c r="M266" s="93">
        <f t="shared" si="7"/>
        <v>0</v>
      </c>
    </row>
    <row r="267" spans="2:13" ht="11.25" outlineLevel="3">
      <c r="B267" s="219" t="str">
        <f>F265</f>
        <v>Чайный напиток Кудин молодой лист (Горькая слеза), россыпь</v>
      </c>
      <c r="C267" s="49"/>
      <c r="D267" s="104" t="str">
        <f>D265</f>
        <v>Ш-021</v>
      </c>
      <c r="E267" s="54"/>
      <c r="F267" s="55" t="s">
        <v>273</v>
      </c>
      <c r="G267" s="53">
        <f>VLOOKUP(D267,'[1]Лист3'!$B$2:$C$148,2,0)</f>
        <v>4200</v>
      </c>
      <c r="H267" s="105">
        <f>VLOOKUP(D267,'[1]Лист3'!$B$2:$D$148,3,0)</f>
        <v>3360</v>
      </c>
      <c r="I267" s="80">
        <f>I265*0.5</f>
        <v>1176</v>
      </c>
      <c r="J267" s="81"/>
      <c r="K267" s="80">
        <f t="shared" si="6"/>
        <v>2016</v>
      </c>
      <c r="L267" s="81"/>
      <c r="M267" s="93">
        <f t="shared" si="7"/>
        <v>0</v>
      </c>
    </row>
    <row r="268" spans="2:14" s="31" customFormat="1" ht="11.25" outlineLevel="2">
      <c r="B268" s="31" t="str">
        <f>F268</f>
        <v>Чайный напиток Ройбос, россыпь</v>
      </c>
      <c r="C268" s="49"/>
      <c r="D268" s="102">
        <v>221503</v>
      </c>
      <c r="E268" s="50">
        <v>2000456499852</v>
      </c>
      <c r="F268" s="51" t="s">
        <v>228</v>
      </c>
      <c r="G268" s="52">
        <f>VLOOKUP(D268,'[1]Лист3'!$B$2:$C$148,2,0)</f>
        <v>2200</v>
      </c>
      <c r="H268" s="103">
        <f>VLOOKUP(D268,'[1]Лист3'!$B$2:$D$148,3,0)</f>
        <v>1760</v>
      </c>
      <c r="I268" s="78">
        <f>H268*0.7</f>
        <v>1232</v>
      </c>
      <c r="J268" s="79"/>
      <c r="K268" s="78">
        <f t="shared" si="6"/>
        <v>1056</v>
      </c>
      <c r="L268" s="79"/>
      <c r="M268" s="92">
        <f t="shared" si="7"/>
        <v>0</v>
      </c>
      <c r="N268" s="69"/>
    </row>
    <row r="269" spans="2:13" ht="11.25" outlineLevel="3">
      <c r="B269" s="219" t="str">
        <f>F268</f>
        <v>Чайный напиток Ройбос, россыпь</v>
      </c>
      <c r="C269" s="49"/>
      <c r="D269" s="104">
        <f>D268</f>
        <v>221503</v>
      </c>
      <c r="E269" s="54"/>
      <c r="F269" s="55" t="s">
        <v>272</v>
      </c>
      <c r="G269" s="53">
        <f>VLOOKUP(D269,'[1]Лист3'!$B$2:$C$148,2,0)</f>
        <v>2200</v>
      </c>
      <c r="H269" s="105">
        <f>VLOOKUP(D269,'[1]Лист3'!$B$2:$D$148,3,0)</f>
        <v>1760</v>
      </c>
      <c r="I269" s="80">
        <f>I268*0.25</f>
        <v>308</v>
      </c>
      <c r="J269" s="81"/>
      <c r="K269" s="80">
        <f aca="true" t="shared" si="8" ref="K269:K332">H269*0.6</f>
        <v>1056</v>
      </c>
      <c r="L269" s="81"/>
      <c r="M269" s="93">
        <f aca="true" t="shared" si="9" ref="M269:M332">I269*J269+K269*L269</f>
        <v>0</v>
      </c>
    </row>
    <row r="270" spans="2:13" ht="11.25" outlineLevel="3">
      <c r="B270" s="219" t="str">
        <f>F268</f>
        <v>Чайный напиток Ройбос, россыпь</v>
      </c>
      <c r="C270" s="49"/>
      <c r="D270" s="104">
        <f>D268</f>
        <v>221503</v>
      </c>
      <c r="E270" s="54"/>
      <c r="F270" s="55" t="s">
        <v>273</v>
      </c>
      <c r="G270" s="53">
        <f>VLOOKUP(D270,'[1]Лист3'!$B$2:$C$148,2,0)</f>
        <v>2200</v>
      </c>
      <c r="H270" s="105">
        <f>VLOOKUP(D270,'[1]Лист3'!$B$2:$D$148,3,0)</f>
        <v>1760</v>
      </c>
      <c r="I270" s="80">
        <f>I268*0.5</f>
        <v>616</v>
      </c>
      <c r="J270" s="81"/>
      <c r="K270" s="80">
        <f t="shared" si="8"/>
        <v>1056</v>
      </c>
      <c r="L270" s="81"/>
      <c r="M270" s="93">
        <f t="shared" si="9"/>
        <v>0</v>
      </c>
    </row>
    <row r="271" spans="3:14" ht="11.25" outlineLevel="1">
      <c r="C271" s="49"/>
      <c r="D271" s="104"/>
      <c r="E271" s="61"/>
      <c r="F271" s="62" t="s">
        <v>134</v>
      </c>
      <c r="G271" s="48" t="e">
        <f>VLOOKUP(D271,'[1]Лист3'!$B$2:$C$148,2,0)</f>
        <v>#N/A</v>
      </c>
      <c r="H271" s="107" t="e">
        <f>VLOOKUP(D271,'[1]Лист3'!$B$2:$D$148,3,0)</f>
        <v>#N/A</v>
      </c>
      <c r="I271" s="76" t="e">
        <f>H271*0.7</f>
        <v>#N/A</v>
      </c>
      <c r="J271" s="77"/>
      <c r="K271" s="76" t="e">
        <f t="shared" si="8"/>
        <v>#N/A</v>
      </c>
      <c r="L271" s="77"/>
      <c r="M271" s="91" t="e">
        <f t="shared" si="9"/>
        <v>#N/A</v>
      </c>
      <c r="N271" s="69"/>
    </row>
    <row r="272" spans="2:14" s="31" customFormat="1" ht="11.25" outlineLevel="2">
      <c r="B272" s="31" t="str">
        <f>F272</f>
        <v>Гуй Хуа Хун Ча (Красный чай с османтусом), россыпь</v>
      </c>
      <c r="C272" s="49"/>
      <c r="D272" s="104">
        <v>1444</v>
      </c>
      <c r="E272" s="56">
        <v>2000039410014</v>
      </c>
      <c r="F272" s="57" t="s">
        <v>229</v>
      </c>
      <c r="G272" s="58">
        <f>VLOOKUP(D272,'[1]Лист3'!$B$2:$C$148,2,0)</f>
        <v>3480</v>
      </c>
      <c r="H272" s="106">
        <f>VLOOKUP(D272,'[1]Лист3'!$B$2:$D$148,3,0)</f>
        <v>2784</v>
      </c>
      <c r="I272" s="82">
        <f>H272*0.7</f>
        <v>1948.8</v>
      </c>
      <c r="J272" s="83"/>
      <c r="K272" s="82">
        <f t="shared" si="8"/>
        <v>1670.3999999999999</v>
      </c>
      <c r="L272" s="83"/>
      <c r="M272" s="94">
        <f t="shared" si="9"/>
        <v>0</v>
      </c>
      <c r="N272" s="69"/>
    </row>
    <row r="273" spans="2:13" ht="11.25" outlineLevel="3">
      <c r="B273" s="219" t="str">
        <f>F272</f>
        <v>Гуй Хуа Хун Ча (Красный чай с османтусом), россыпь</v>
      </c>
      <c r="C273" s="49"/>
      <c r="D273" s="104">
        <f>D272</f>
        <v>1444</v>
      </c>
      <c r="E273" s="54"/>
      <c r="F273" s="55" t="s">
        <v>272</v>
      </c>
      <c r="G273" s="53">
        <f>VLOOKUP(D273,'[1]Лист3'!$B$2:$C$148,2,0)</f>
        <v>3480</v>
      </c>
      <c r="H273" s="105">
        <f>VLOOKUP(D273,'[1]Лист3'!$B$2:$D$148,3,0)</f>
        <v>2784</v>
      </c>
      <c r="I273" s="80">
        <f>I272*0.25</f>
        <v>487.2</v>
      </c>
      <c r="J273" s="81"/>
      <c r="K273" s="80">
        <f t="shared" si="8"/>
        <v>1670.3999999999999</v>
      </c>
      <c r="L273" s="81"/>
      <c r="M273" s="93">
        <f t="shared" si="9"/>
        <v>0</v>
      </c>
    </row>
    <row r="274" spans="2:13" ht="11.25" outlineLevel="3">
      <c r="B274" s="219" t="str">
        <f>F272</f>
        <v>Гуй Хуа Хун Ча (Красный чай с османтусом), россыпь</v>
      </c>
      <c r="C274" s="49"/>
      <c r="D274" s="104">
        <f>D272</f>
        <v>1444</v>
      </c>
      <c r="E274" s="54"/>
      <c r="F274" s="55" t="s">
        <v>273</v>
      </c>
      <c r="G274" s="53">
        <f>VLOOKUP(D274,'[1]Лист3'!$B$2:$C$148,2,0)</f>
        <v>3480</v>
      </c>
      <c r="H274" s="105">
        <f>VLOOKUP(D274,'[1]Лист3'!$B$2:$D$148,3,0)</f>
        <v>2784</v>
      </c>
      <c r="I274" s="80">
        <f>I272*0.5</f>
        <v>974.4</v>
      </c>
      <c r="J274" s="81"/>
      <c r="K274" s="80">
        <f t="shared" si="8"/>
        <v>1670.3999999999999</v>
      </c>
      <c r="L274" s="81"/>
      <c r="M274" s="93">
        <f t="shared" si="9"/>
        <v>0</v>
      </c>
    </row>
    <row r="275" spans="2:14" s="31" customFormat="1" ht="11.25" outlineLevel="2">
      <c r="B275" s="31" t="str">
        <f>F275</f>
        <v>Красный с розой ( Мини точа), россыпь</v>
      </c>
      <c r="C275" s="49"/>
      <c r="D275" s="104">
        <v>1453</v>
      </c>
      <c r="E275" s="56">
        <v>2000456526473</v>
      </c>
      <c r="F275" s="57" t="s">
        <v>230</v>
      </c>
      <c r="G275" s="58">
        <f>VLOOKUP(D275,'[1]Лист3'!$B$2:$C$148,2,0)</f>
        <v>3460</v>
      </c>
      <c r="H275" s="106">
        <f>VLOOKUP(D275,'[1]Лист3'!$B$2:$D$148,3,0)</f>
        <v>2768</v>
      </c>
      <c r="I275" s="82">
        <f>H275*0.7</f>
        <v>1937.6</v>
      </c>
      <c r="J275" s="83"/>
      <c r="K275" s="82">
        <f t="shared" si="8"/>
        <v>1660.8</v>
      </c>
      <c r="L275" s="83"/>
      <c r="M275" s="94">
        <f t="shared" si="9"/>
        <v>0</v>
      </c>
      <c r="N275" s="69"/>
    </row>
    <row r="276" spans="2:13" ht="11.25" outlineLevel="3">
      <c r="B276" s="219" t="str">
        <f>F275</f>
        <v>Красный с розой ( Мини точа), россыпь</v>
      </c>
      <c r="C276" s="49"/>
      <c r="D276" s="104">
        <f>D275</f>
        <v>1453</v>
      </c>
      <c r="E276" s="54"/>
      <c r="F276" s="55" t="s">
        <v>272</v>
      </c>
      <c r="G276" s="53">
        <f>VLOOKUP(D276,'[1]Лист3'!$B$2:$C$148,2,0)</f>
        <v>3460</v>
      </c>
      <c r="H276" s="105">
        <f>VLOOKUP(D276,'[1]Лист3'!$B$2:$D$148,3,0)</f>
        <v>2768</v>
      </c>
      <c r="I276" s="80">
        <f>I275*0.25</f>
        <v>484.4</v>
      </c>
      <c r="J276" s="81"/>
      <c r="K276" s="80">
        <f t="shared" si="8"/>
        <v>1660.8</v>
      </c>
      <c r="L276" s="81"/>
      <c r="M276" s="93">
        <f t="shared" si="9"/>
        <v>0</v>
      </c>
    </row>
    <row r="277" spans="2:13" ht="11.25" outlineLevel="3">
      <c r="B277" s="219" t="str">
        <f>F275</f>
        <v>Красный с розой ( Мини точа), россыпь</v>
      </c>
      <c r="C277" s="49"/>
      <c r="D277" s="104">
        <f>D275</f>
        <v>1453</v>
      </c>
      <c r="E277" s="54"/>
      <c r="F277" s="55" t="s">
        <v>273</v>
      </c>
      <c r="G277" s="53">
        <f>VLOOKUP(D277,'[1]Лист3'!$B$2:$C$148,2,0)</f>
        <v>3460</v>
      </c>
      <c r="H277" s="105">
        <f>VLOOKUP(D277,'[1]Лист3'!$B$2:$D$148,3,0)</f>
        <v>2768</v>
      </c>
      <c r="I277" s="80">
        <f>I275*0.5</f>
        <v>968.8</v>
      </c>
      <c r="J277" s="81"/>
      <c r="K277" s="80">
        <f t="shared" si="8"/>
        <v>1660.8</v>
      </c>
      <c r="L277" s="81"/>
      <c r="M277" s="93">
        <f t="shared" si="9"/>
        <v>0</v>
      </c>
    </row>
    <row r="278" spans="2:14" s="31" customFormat="1" ht="11.25" outlineLevel="2">
      <c r="B278" s="31" t="str">
        <f>F278</f>
        <v>Мей Гуй Хун Ча (Красный чай с розой), россыпь</v>
      </c>
      <c r="C278" s="49"/>
      <c r="D278" s="102" t="s">
        <v>135</v>
      </c>
      <c r="E278" s="50">
        <v>2000456497070</v>
      </c>
      <c r="F278" s="51" t="s">
        <v>231</v>
      </c>
      <c r="G278" s="52">
        <f>VLOOKUP(D278,'[1]Лист3'!$B$2:$C$148,2,0)</f>
        <v>3960</v>
      </c>
      <c r="H278" s="103">
        <f>VLOOKUP(D278,'[1]Лист3'!$B$2:$D$148,3,0)</f>
        <v>3168</v>
      </c>
      <c r="I278" s="78">
        <f>H278*0.7</f>
        <v>2217.6</v>
      </c>
      <c r="J278" s="79"/>
      <c r="K278" s="78">
        <f t="shared" si="8"/>
        <v>1900.8</v>
      </c>
      <c r="L278" s="79"/>
      <c r="M278" s="92">
        <f t="shared" si="9"/>
        <v>0</v>
      </c>
      <c r="N278" s="69"/>
    </row>
    <row r="279" spans="2:13" ht="11.25" outlineLevel="3">
      <c r="B279" s="219" t="str">
        <f>F278</f>
        <v>Мей Гуй Хун Ча (Красный чай с розой), россыпь</v>
      </c>
      <c r="C279" s="49"/>
      <c r="D279" s="104" t="str">
        <f>D278</f>
        <v>С61</v>
      </c>
      <c r="E279" s="54"/>
      <c r="F279" s="55" t="s">
        <v>272</v>
      </c>
      <c r="G279" s="53">
        <f>VLOOKUP(D279,'[1]Лист3'!$B$2:$C$148,2,0)</f>
        <v>3960</v>
      </c>
      <c r="H279" s="105">
        <f>VLOOKUP(D279,'[1]Лист3'!$B$2:$D$148,3,0)</f>
        <v>3168</v>
      </c>
      <c r="I279" s="80">
        <f>I278*0.25</f>
        <v>554.4</v>
      </c>
      <c r="J279" s="81"/>
      <c r="K279" s="80">
        <f t="shared" si="8"/>
        <v>1900.8</v>
      </c>
      <c r="L279" s="81"/>
      <c r="M279" s="93">
        <f t="shared" si="9"/>
        <v>0</v>
      </c>
    </row>
    <row r="280" spans="2:13" ht="11.25" outlineLevel="3">
      <c r="B280" s="219" t="str">
        <f>F278</f>
        <v>Мей Гуй Хун Ча (Красный чай с розой), россыпь</v>
      </c>
      <c r="C280" s="49"/>
      <c r="D280" s="104" t="str">
        <f>D278</f>
        <v>С61</v>
      </c>
      <c r="E280" s="54"/>
      <c r="F280" s="55" t="s">
        <v>273</v>
      </c>
      <c r="G280" s="53">
        <f>VLOOKUP(D280,'[1]Лист3'!$B$2:$C$148,2,0)</f>
        <v>3960</v>
      </c>
      <c r="H280" s="105">
        <f>VLOOKUP(D280,'[1]Лист3'!$B$2:$D$148,3,0)</f>
        <v>3168</v>
      </c>
      <c r="I280" s="80">
        <f>I278*0.5</f>
        <v>1108.8</v>
      </c>
      <c r="J280" s="81"/>
      <c r="K280" s="80">
        <f t="shared" si="8"/>
        <v>1900.8</v>
      </c>
      <c r="L280" s="81"/>
      <c r="M280" s="93">
        <f t="shared" si="9"/>
        <v>0</v>
      </c>
    </row>
    <row r="281" spans="2:14" s="31" customFormat="1" ht="11.25" outlineLevel="2">
      <c r="B281" s="31" t="str">
        <f>F281</f>
        <v>Чай красный Дянь Хун (с земли Дянь), россыпь</v>
      </c>
      <c r="C281" s="49"/>
      <c r="D281" s="104" t="s">
        <v>136</v>
      </c>
      <c r="E281" s="56">
        <v>2300662000003</v>
      </c>
      <c r="F281" s="57" t="s">
        <v>232</v>
      </c>
      <c r="G281" s="58">
        <f>VLOOKUP(D281,'[1]Лист3'!$B$2:$C$148,2,0)</f>
        <v>3740</v>
      </c>
      <c r="H281" s="106">
        <f>VLOOKUP(D281,'[1]Лист3'!$B$2:$D$148,3,0)</f>
        <v>2992</v>
      </c>
      <c r="I281" s="82">
        <f>H281*0.7</f>
        <v>2094.4</v>
      </c>
      <c r="J281" s="83"/>
      <c r="K281" s="82">
        <f t="shared" si="8"/>
        <v>1795.2</v>
      </c>
      <c r="L281" s="83"/>
      <c r="M281" s="94">
        <f t="shared" si="9"/>
        <v>0</v>
      </c>
      <c r="N281" s="69"/>
    </row>
    <row r="282" spans="2:13" ht="11.25" outlineLevel="3">
      <c r="B282" s="219" t="str">
        <f>F281</f>
        <v>Чай красный Дянь Хун (с земли Дянь), россыпь</v>
      </c>
      <c r="C282" s="49"/>
      <c r="D282" s="104" t="str">
        <f>D281</f>
        <v>BT-060</v>
      </c>
      <c r="E282" s="54"/>
      <c r="F282" s="55" t="s">
        <v>272</v>
      </c>
      <c r="G282" s="53">
        <f>VLOOKUP(D282,'[1]Лист3'!$B$2:$C$148,2,0)</f>
        <v>3740</v>
      </c>
      <c r="H282" s="105">
        <f>VLOOKUP(D282,'[1]Лист3'!$B$2:$D$148,3,0)</f>
        <v>2992</v>
      </c>
      <c r="I282" s="80">
        <f>I281*0.25</f>
        <v>523.6</v>
      </c>
      <c r="J282" s="81"/>
      <c r="K282" s="80">
        <f t="shared" si="8"/>
        <v>1795.2</v>
      </c>
      <c r="L282" s="81"/>
      <c r="M282" s="93">
        <f t="shared" si="9"/>
        <v>0</v>
      </c>
    </row>
    <row r="283" spans="2:13" ht="11.25" outlineLevel="3">
      <c r="B283" s="219" t="str">
        <f>F281</f>
        <v>Чай красный Дянь Хун (с земли Дянь), россыпь</v>
      </c>
      <c r="C283" s="49"/>
      <c r="D283" s="104" t="str">
        <f>D281</f>
        <v>BT-060</v>
      </c>
      <c r="E283" s="54"/>
      <c r="F283" s="55" t="s">
        <v>273</v>
      </c>
      <c r="G283" s="53">
        <f>VLOOKUP(D283,'[1]Лист3'!$B$2:$C$148,2,0)</f>
        <v>3740</v>
      </c>
      <c r="H283" s="105">
        <f>VLOOKUP(D283,'[1]Лист3'!$B$2:$D$148,3,0)</f>
        <v>2992</v>
      </c>
      <c r="I283" s="80">
        <f>I281*0.5</f>
        <v>1047.2</v>
      </c>
      <c r="J283" s="81"/>
      <c r="K283" s="80">
        <f t="shared" si="8"/>
        <v>1795.2</v>
      </c>
      <c r="L283" s="81"/>
      <c r="M283" s="93">
        <f t="shared" si="9"/>
        <v>0</v>
      </c>
    </row>
    <row r="284" spans="2:14" s="31" customFormat="1" ht="11.25" outlineLevel="2">
      <c r="B284" s="31" t="str">
        <f>F284</f>
        <v>Чай красный Дянь Хун То Ча, россыпь</v>
      </c>
      <c r="C284" s="49"/>
      <c r="D284" s="104" t="s">
        <v>137</v>
      </c>
      <c r="E284" s="56">
        <v>2000456526480</v>
      </c>
      <c r="F284" s="57" t="s">
        <v>233</v>
      </c>
      <c r="G284" s="58">
        <f>VLOOKUP(D284,'[1]Лист3'!$B$2:$C$148,2,0)</f>
        <v>3920</v>
      </c>
      <c r="H284" s="106">
        <f>VLOOKUP(D284,'[1]Лист3'!$B$2:$D$148,3,0)</f>
        <v>3136</v>
      </c>
      <c r="I284" s="82">
        <f>H284*0.7</f>
        <v>2195.2</v>
      </c>
      <c r="J284" s="83"/>
      <c r="K284" s="82">
        <f t="shared" si="8"/>
        <v>1881.6</v>
      </c>
      <c r="L284" s="83"/>
      <c r="M284" s="94">
        <f t="shared" si="9"/>
        <v>0</v>
      </c>
      <c r="N284" s="69"/>
    </row>
    <row r="285" spans="2:13" ht="11.25" outlineLevel="3">
      <c r="B285" s="219" t="str">
        <f>F284</f>
        <v>Чай красный Дянь Хун То Ча, россыпь</v>
      </c>
      <c r="C285" s="49"/>
      <c r="D285" s="104" t="str">
        <f>D284</f>
        <v>A-2513</v>
      </c>
      <c r="E285" s="54"/>
      <c r="F285" s="55" t="s">
        <v>272</v>
      </c>
      <c r="G285" s="53">
        <f>VLOOKUP(D285,'[1]Лист3'!$B$2:$C$148,2,0)</f>
        <v>3920</v>
      </c>
      <c r="H285" s="105">
        <f>VLOOKUP(D285,'[1]Лист3'!$B$2:$D$148,3,0)</f>
        <v>3136</v>
      </c>
      <c r="I285" s="80">
        <f>I284*0.25</f>
        <v>548.8</v>
      </c>
      <c r="J285" s="81"/>
      <c r="K285" s="80">
        <f t="shared" si="8"/>
        <v>1881.6</v>
      </c>
      <c r="L285" s="81"/>
      <c r="M285" s="93">
        <f t="shared" si="9"/>
        <v>0</v>
      </c>
    </row>
    <row r="286" spans="2:13" ht="11.25" outlineLevel="3">
      <c r="B286" s="219" t="str">
        <f>F284</f>
        <v>Чай красный Дянь Хун То Ча, россыпь</v>
      </c>
      <c r="C286" s="49"/>
      <c r="D286" s="104" t="str">
        <f>D284</f>
        <v>A-2513</v>
      </c>
      <c r="E286" s="54"/>
      <c r="F286" s="55" t="s">
        <v>273</v>
      </c>
      <c r="G286" s="53">
        <f>VLOOKUP(D286,'[1]Лист3'!$B$2:$C$148,2,0)</f>
        <v>3920</v>
      </c>
      <c r="H286" s="105">
        <f>VLOOKUP(D286,'[1]Лист3'!$B$2:$D$148,3,0)</f>
        <v>3136</v>
      </c>
      <c r="I286" s="80">
        <f>I284*0.5</f>
        <v>1097.6</v>
      </c>
      <c r="J286" s="81"/>
      <c r="K286" s="80">
        <f t="shared" si="8"/>
        <v>1881.6</v>
      </c>
      <c r="L286" s="81"/>
      <c r="M286" s="93">
        <f t="shared" si="9"/>
        <v>0</v>
      </c>
    </row>
    <row r="287" spans="2:14" s="31" customFormat="1" ht="11.25" outlineLevel="2">
      <c r="B287" s="31" t="str">
        <f>F287</f>
        <v>Чай красный Лапсанг Сушонг (Копченый чай), россыпь</v>
      </c>
      <c r="C287" s="49"/>
      <c r="D287" s="269" t="s">
        <v>138</v>
      </c>
      <c r="E287" s="270">
        <v>2000456503443</v>
      </c>
      <c r="F287" s="271" t="s">
        <v>234</v>
      </c>
      <c r="G287" s="272">
        <f>VLOOKUP(D287,'[1]Лист3'!$B$2:$C$148,2,0)</f>
        <v>3220</v>
      </c>
      <c r="H287" s="273">
        <f>VLOOKUP(D287,'[1]Лист3'!$B$2:$D$148,3,0)</f>
        <v>2576</v>
      </c>
      <c r="I287" s="274">
        <f>H287*0.7</f>
        <v>1803.1999999999998</v>
      </c>
      <c r="J287" s="275"/>
      <c r="K287" s="274">
        <f t="shared" si="8"/>
        <v>1545.6</v>
      </c>
      <c r="L287" s="275"/>
      <c r="M287" s="276">
        <f t="shared" si="9"/>
        <v>0</v>
      </c>
      <c r="N287" s="69"/>
    </row>
    <row r="288" spans="2:13" ht="11.25" outlineLevel="3">
      <c r="B288" s="219" t="str">
        <f>F287</f>
        <v>Чай красный Лапсанг Сушонг (Копченый чай), россыпь</v>
      </c>
      <c r="C288" s="49"/>
      <c r="D288" s="104" t="str">
        <f>D287</f>
        <v>BT-065</v>
      </c>
      <c r="E288" s="54"/>
      <c r="F288" s="55" t="s">
        <v>272</v>
      </c>
      <c r="G288" s="53">
        <f>VLOOKUP(D288,'[1]Лист3'!$B$2:$C$148,2,0)</f>
        <v>3220</v>
      </c>
      <c r="H288" s="105">
        <f>VLOOKUP(D288,'[1]Лист3'!$B$2:$D$148,3,0)</f>
        <v>2576</v>
      </c>
      <c r="I288" s="80">
        <f>I287*0.25</f>
        <v>450.79999999999995</v>
      </c>
      <c r="J288" s="81"/>
      <c r="K288" s="80">
        <f t="shared" si="8"/>
        <v>1545.6</v>
      </c>
      <c r="L288" s="81"/>
      <c r="M288" s="93">
        <f t="shared" si="9"/>
        <v>0</v>
      </c>
    </row>
    <row r="289" spans="2:13" ht="11.25" outlineLevel="3">
      <c r="B289" s="219" t="str">
        <f>F287</f>
        <v>Чай красный Лапсанг Сушонг (Копченый чай), россыпь</v>
      </c>
      <c r="C289" s="49"/>
      <c r="D289" s="104" t="str">
        <f>D287</f>
        <v>BT-065</v>
      </c>
      <c r="E289" s="54"/>
      <c r="F289" s="55" t="s">
        <v>273</v>
      </c>
      <c r="G289" s="53">
        <f>VLOOKUP(D289,'[1]Лист3'!$B$2:$C$148,2,0)</f>
        <v>3220</v>
      </c>
      <c r="H289" s="105">
        <f>VLOOKUP(D289,'[1]Лист3'!$B$2:$D$148,3,0)</f>
        <v>2576</v>
      </c>
      <c r="I289" s="80">
        <f>I287*0.5</f>
        <v>901.5999999999999</v>
      </c>
      <c r="J289" s="81"/>
      <c r="K289" s="80">
        <f t="shared" si="8"/>
        <v>1545.6</v>
      </c>
      <c r="L289" s="81"/>
      <c r="M289" s="93">
        <f t="shared" si="9"/>
        <v>0</v>
      </c>
    </row>
    <row r="290" spans="2:14" s="31" customFormat="1" ht="11.25" outlineLevel="2">
      <c r="B290" s="31" t="str">
        <f>F290</f>
        <v>Чай красный Най Сян Хун Ча, россыпь</v>
      </c>
      <c r="C290" s="49"/>
      <c r="D290" s="104">
        <v>1452</v>
      </c>
      <c r="E290" s="56">
        <v>4665271165603</v>
      </c>
      <c r="F290" s="57" t="s">
        <v>235</v>
      </c>
      <c r="G290" s="58">
        <f>VLOOKUP(D290,'[1]Лист3'!$B$2:$C$148,2,0)</f>
        <v>3120</v>
      </c>
      <c r="H290" s="106">
        <f>VLOOKUP(D290,'[1]Лист3'!$B$2:$D$148,3,0)</f>
        <v>2496</v>
      </c>
      <c r="I290" s="82">
        <f>H290*0.7</f>
        <v>1747.1999999999998</v>
      </c>
      <c r="J290" s="83"/>
      <c r="K290" s="82">
        <f t="shared" si="8"/>
        <v>1497.6</v>
      </c>
      <c r="L290" s="83"/>
      <c r="M290" s="94">
        <f t="shared" si="9"/>
        <v>0</v>
      </c>
      <c r="N290" s="69"/>
    </row>
    <row r="291" spans="2:13" ht="11.25" outlineLevel="3">
      <c r="B291" s="219" t="str">
        <f>F290</f>
        <v>Чай красный Най Сян Хун Ча, россыпь</v>
      </c>
      <c r="C291" s="49"/>
      <c r="D291" s="104">
        <f>D290</f>
        <v>1452</v>
      </c>
      <c r="E291" s="54"/>
      <c r="F291" s="55" t="s">
        <v>272</v>
      </c>
      <c r="G291" s="53">
        <f>VLOOKUP(D291,'[1]Лист3'!$B$2:$C$148,2,0)</f>
        <v>3120</v>
      </c>
      <c r="H291" s="105">
        <f>VLOOKUP(D291,'[1]Лист3'!$B$2:$D$148,3,0)</f>
        <v>2496</v>
      </c>
      <c r="I291" s="80">
        <f>I290*0.25</f>
        <v>436.79999999999995</v>
      </c>
      <c r="J291" s="81"/>
      <c r="K291" s="80">
        <f t="shared" si="8"/>
        <v>1497.6</v>
      </c>
      <c r="L291" s="81"/>
      <c r="M291" s="93">
        <f t="shared" si="9"/>
        <v>0</v>
      </c>
    </row>
    <row r="292" spans="2:13" ht="11.25" outlineLevel="3">
      <c r="B292" s="219" t="str">
        <f>F290</f>
        <v>Чай красный Най Сян Хун Ча, россыпь</v>
      </c>
      <c r="C292" s="49"/>
      <c r="D292" s="104">
        <f>D290</f>
        <v>1452</v>
      </c>
      <c r="E292" s="54"/>
      <c r="F292" s="55" t="s">
        <v>273</v>
      </c>
      <c r="G292" s="53">
        <f>VLOOKUP(D292,'[1]Лист3'!$B$2:$C$148,2,0)</f>
        <v>3120</v>
      </c>
      <c r="H292" s="105">
        <f>VLOOKUP(D292,'[1]Лист3'!$B$2:$D$148,3,0)</f>
        <v>2496</v>
      </c>
      <c r="I292" s="80">
        <f>I290*0.5</f>
        <v>873.5999999999999</v>
      </c>
      <c r="J292" s="81"/>
      <c r="K292" s="80">
        <f t="shared" si="8"/>
        <v>1497.6</v>
      </c>
      <c r="L292" s="81"/>
      <c r="M292" s="93">
        <f t="shared" si="9"/>
        <v>0</v>
      </c>
    </row>
    <row r="293" spans="2:14" s="31" customFormat="1" ht="11.25" outlineLevel="2">
      <c r="B293" s="31" t="str">
        <f>F293</f>
        <v>Чай красный Хун Маофен (Красный маофен), россыпь</v>
      </c>
      <c r="C293" s="49"/>
      <c r="D293" s="269" t="s">
        <v>139</v>
      </c>
      <c r="E293" s="270">
        <v>2000041200016</v>
      </c>
      <c r="F293" s="271" t="s">
        <v>236</v>
      </c>
      <c r="G293" s="272">
        <f>VLOOKUP(D293,'[1]Лист3'!$B$2:$C$148,2,0)</f>
        <v>4460</v>
      </c>
      <c r="H293" s="273">
        <f>VLOOKUP(D293,'[1]Лист3'!$B$2:$D$148,3,0)</f>
        <v>3568</v>
      </c>
      <c r="I293" s="274">
        <f>H293*0.7</f>
        <v>2497.6</v>
      </c>
      <c r="J293" s="275"/>
      <c r="K293" s="274">
        <f t="shared" si="8"/>
        <v>2140.7999999999997</v>
      </c>
      <c r="L293" s="275"/>
      <c r="M293" s="276">
        <f t="shared" si="9"/>
        <v>0</v>
      </c>
      <c r="N293" s="69"/>
    </row>
    <row r="294" spans="2:13" ht="11.25" outlineLevel="3">
      <c r="B294" s="219" t="str">
        <f>F293</f>
        <v>Чай красный Хун Маофен (Красный маофен), россыпь</v>
      </c>
      <c r="C294" s="49"/>
      <c r="D294" s="104" t="str">
        <f>D293</f>
        <v>ВТ-119</v>
      </c>
      <c r="E294" s="54"/>
      <c r="F294" s="55" t="s">
        <v>272</v>
      </c>
      <c r="G294" s="53">
        <f>VLOOKUP(D294,'[1]Лист3'!$B$2:$C$148,2,0)</f>
        <v>4460</v>
      </c>
      <c r="H294" s="105">
        <f>VLOOKUP(D294,'[1]Лист3'!$B$2:$D$148,3,0)</f>
        <v>3568</v>
      </c>
      <c r="I294" s="80">
        <f>I293*0.25</f>
        <v>624.4</v>
      </c>
      <c r="J294" s="81"/>
      <c r="K294" s="80">
        <f t="shared" si="8"/>
        <v>2140.7999999999997</v>
      </c>
      <c r="L294" s="81"/>
      <c r="M294" s="93">
        <f t="shared" si="9"/>
        <v>0</v>
      </c>
    </row>
    <row r="295" spans="2:13" ht="11.25" outlineLevel="3">
      <c r="B295" s="219" t="str">
        <f>F293</f>
        <v>Чай красный Хун Маофен (Красный маофен), россыпь</v>
      </c>
      <c r="C295" s="49"/>
      <c r="D295" s="104" t="str">
        <f>D293</f>
        <v>ВТ-119</v>
      </c>
      <c r="E295" s="54"/>
      <c r="F295" s="55" t="s">
        <v>273</v>
      </c>
      <c r="G295" s="53">
        <f>VLOOKUP(D295,'[1]Лист3'!$B$2:$C$148,2,0)</f>
        <v>4460</v>
      </c>
      <c r="H295" s="105">
        <f>VLOOKUP(D295,'[1]Лист3'!$B$2:$D$148,3,0)</f>
        <v>3568</v>
      </c>
      <c r="I295" s="80">
        <f>I293*0.5</f>
        <v>1248.8</v>
      </c>
      <c r="J295" s="81"/>
      <c r="K295" s="80">
        <f t="shared" si="8"/>
        <v>2140.7999999999997</v>
      </c>
      <c r="L295" s="81"/>
      <c r="M295" s="93">
        <f t="shared" si="9"/>
        <v>0</v>
      </c>
    </row>
    <row r="296" spans="2:14" s="31" customFormat="1" ht="11.25" outlineLevel="2">
      <c r="B296" s="31" t="str">
        <f>F296</f>
        <v>Чай красный Цзинь Хао Дянь Хун (Золотой пух), россыпь</v>
      </c>
      <c r="C296" s="49"/>
      <c r="D296" s="104" t="s">
        <v>140</v>
      </c>
      <c r="E296" s="56">
        <v>2006461270011</v>
      </c>
      <c r="F296" s="57" t="s">
        <v>237</v>
      </c>
      <c r="G296" s="58">
        <f>VLOOKUP(D296,'[1]Лист3'!$B$2:$C$148,2,0)</f>
        <v>6060</v>
      </c>
      <c r="H296" s="106">
        <f>VLOOKUP(D296,'[1]Лист3'!$B$2:$D$148,3,0)</f>
        <v>4848</v>
      </c>
      <c r="I296" s="82">
        <f>H296*0.7</f>
        <v>3393.6</v>
      </c>
      <c r="J296" s="83"/>
      <c r="K296" s="82">
        <f t="shared" si="8"/>
        <v>2908.7999999999997</v>
      </c>
      <c r="L296" s="83"/>
      <c r="M296" s="94">
        <f t="shared" si="9"/>
        <v>0</v>
      </c>
      <c r="N296" s="69"/>
    </row>
    <row r="297" spans="2:13" ht="11.25" outlineLevel="3">
      <c r="B297" s="219" t="str">
        <f>F296</f>
        <v>Чай красный Цзинь Хао Дянь Хун (Золотой пух), россыпь</v>
      </c>
      <c r="C297" s="49"/>
      <c r="D297" s="104" t="str">
        <f>D296</f>
        <v>BT-062</v>
      </c>
      <c r="E297" s="54"/>
      <c r="F297" s="55" t="s">
        <v>272</v>
      </c>
      <c r="G297" s="53">
        <f>VLOOKUP(D297,'[1]Лист3'!$B$2:$C$148,2,0)</f>
        <v>6060</v>
      </c>
      <c r="H297" s="105">
        <f>VLOOKUP(D297,'[1]Лист3'!$B$2:$D$148,3,0)</f>
        <v>4848</v>
      </c>
      <c r="I297" s="80">
        <f>I296*0.25</f>
        <v>848.4</v>
      </c>
      <c r="J297" s="81"/>
      <c r="K297" s="80">
        <f t="shared" si="8"/>
        <v>2908.7999999999997</v>
      </c>
      <c r="L297" s="81"/>
      <c r="M297" s="93">
        <f t="shared" si="9"/>
        <v>0</v>
      </c>
    </row>
    <row r="298" spans="2:13" ht="11.25" outlineLevel="3">
      <c r="B298" s="219" t="str">
        <f>F296</f>
        <v>Чай красный Цзинь Хао Дянь Хун (Золотой пух), россыпь</v>
      </c>
      <c r="C298" s="49"/>
      <c r="D298" s="104" t="str">
        <f>D296</f>
        <v>BT-062</v>
      </c>
      <c r="E298" s="54"/>
      <c r="F298" s="55" t="s">
        <v>273</v>
      </c>
      <c r="G298" s="53">
        <f>VLOOKUP(D298,'[1]Лист3'!$B$2:$C$148,2,0)</f>
        <v>6060</v>
      </c>
      <c r="H298" s="105">
        <f>VLOOKUP(D298,'[1]Лист3'!$B$2:$D$148,3,0)</f>
        <v>4848</v>
      </c>
      <c r="I298" s="80">
        <f>I296*0.5</f>
        <v>1696.8</v>
      </c>
      <c r="J298" s="81"/>
      <c r="K298" s="80">
        <f t="shared" si="8"/>
        <v>2908.7999999999997</v>
      </c>
      <c r="L298" s="81"/>
      <c r="M298" s="93">
        <f t="shared" si="9"/>
        <v>0</v>
      </c>
    </row>
    <row r="299" spans="2:14" s="31" customFormat="1" ht="11.25" outlineLevel="2">
      <c r="B299" s="31" t="str">
        <f>F299</f>
        <v>Чай черный индийский Ассам FTGFOP, россыпь</v>
      </c>
      <c r="C299" s="49"/>
      <c r="D299" s="102">
        <v>4208</v>
      </c>
      <c r="E299" s="50">
        <v>2000456498442</v>
      </c>
      <c r="F299" s="51" t="s">
        <v>238</v>
      </c>
      <c r="G299" s="52">
        <f>VLOOKUP(D299,'[1]Лист3'!$B$2:$C$148,2,0)</f>
        <v>3520</v>
      </c>
      <c r="H299" s="103">
        <f>VLOOKUP(D299,'[1]Лист3'!$B$2:$D$148,3,0)</f>
        <v>2816</v>
      </c>
      <c r="I299" s="78">
        <f>H299*0.7</f>
        <v>1971.1999999999998</v>
      </c>
      <c r="J299" s="79"/>
      <c r="K299" s="78">
        <f t="shared" si="8"/>
        <v>1689.6</v>
      </c>
      <c r="L299" s="79"/>
      <c r="M299" s="92">
        <f t="shared" si="9"/>
        <v>0</v>
      </c>
      <c r="N299" s="69"/>
    </row>
    <row r="300" spans="2:13" ht="11.25" outlineLevel="3">
      <c r="B300" s="219" t="str">
        <f>F299</f>
        <v>Чай черный индийский Ассам FTGFOP, россыпь</v>
      </c>
      <c r="C300" s="49"/>
      <c r="D300" s="104">
        <f>D299</f>
        <v>4208</v>
      </c>
      <c r="E300" s="54"/>
      <c r="F300" s="55" t="s">
        <v>272</v>
      </c>
      <c r="G300" s="53">
        <f>VLOOKUP(D300,'[1]Лист3'!$B$2:$C$148,2,0)</f>
        <v>3520</v>
      </c>
      <c r="H300" s="105">
        <f>VLOOKUP(D300,'[1]Лист3'!$B$2:$D$148,3,0)</f>
        <v>2816</v>
      </c>
      <c r="I300" s="80">
        <f>I299*0.25</f>
        <v>492.79999999999995</v>
      </c>
      <c r="J300" s="81"/>
      <c r="K300" s="80">
        <f t="shared" si="8"/>
        <v>1689.6</v>
      </c>
      <c r="L300" s="81"/>
      <c r="M300" s="93">
        <f t="shared" si="9"/>
        <v>0</v>
      </c>
    </row>
    <row r="301" spans="2:13" ht="11.25" outlineLevel="3">
      <c r="B301" s="219" t="str">
        <f>F299</f>
        <v>Чай черный индийский Ассам FTGFOP, россыпь</v>
      </c>
      <c r="C301" s="49"/>
      <c r="D301" s="104">
        <f>D299</f>
        <v>4208</v>
      </c>
      <c r="E301" s="54"/>
      <c r="F301" s="55" t="s">
        <v>273</v>
      </c>
      <c r="G301" s="53">
        <f>VLOOKUP(D301,'[1]Лист3'!$B$2:$C$148,2,0)</f>
        <v>3520</v>
      </c>
      <c r="H301" s="105">
        <f>VLOOKUP(D301,'[1]Лист3'!$B$2:$D$148,3,0)</f>
        <v>2816</v>
      </c>
      <c r="I301" s="80">
        <f>I299*0.5</f>
        <v>985.5999999999999</v>
      </c>
      <c r="J301" s="81"/>
      <c r="K301" s="80">
        <f t="shared" si="8"/>
        <v>1689.6</v>
      </c>
      <c r="L301" s="81"/>
      <c r="M301" s="93">
        <f t="shared" si="9"/>
        <v>0</v>
      </c>
    </row>
    <row r="302" spans="2:14" s="31" customFormat="1" ht="11.25" outlineLevel="2">
      <c r="B302" s="31" t="str">
        <f>F302</f>
        <v>Чай черный индийский Ассам Голд Типс (STGFOP1), россыпь</v>
      </c>
      <c r="C302" s="49"/>
      <c r="D302" s="269">
        <v>4206</v>
      </c>
      <c r="E302" s="270">
        <v>2000456530845</v>
      </c>
      <c r="F302" s="271" t="s">
        <v>239</v>
      </c>
      <c r="G302" s="272">
        <f>VLOOKUP(D302,'[1]Лист3'!$B$2:$C$148,2,0)</f>
        <v>4860</v>
      </c>
      <c r="H302" s="273">
        <f>VLOOKUP(D302,'[1]Лист3'!$B$2:$D$148,3,0)</f>
        <v>3888</v>
      </c>
      <c r="I302" s="274">
        <f>H302*0.7</f>
        <v>2721.6</v>
      </c>
      <c r="J302" s="275"/>
      <c r="K302" s="274">
        <f t="shared" si="8"/>
        <v>2332.7999999999997</v>
      </c>
      <c r="L302" s="275"/>
      <c r="M302" s="276">
        <f t="shared" si="9"/>
        <v>0</v>
      </c>
      <c r="N302" s="69"/>
    </row>
    <row r="303" spans="2:13" ht="11.25" outlineLevel="3">
      <c r="B303" s="219" t="str">
        <f>F302</f>
        <v>Чай черный индийский Ассам Голд Типс (STGFOP1), россыпь</v>
      </c>
      <c r="C303" s="49"/>
      <c r="D303" s="104">
        <f>D302</f>
        <v>4206</v>
      </c>
      <c r="E303" s="54"/>
      <c r="F303" s="55" t="s">
        <v>272</v>
      </c>
      <c r="G303" s="53">
        <f>VLOOKUP(D303,'[1]Лист3'!$B$2:$C$148,2,0)</f>
        <v>4860</v>
      </c>
      <c r="H303" s="105">
        <f>VLOOKUP(D303,'[1]Лист3'!$B$2:$D$148,3,0)</f>
        <v>3888</v>
      </c>
      <c r="I303" s="80">
        <f>I302*0.25</f>
        <v>680.4</v>
      </c>
      <c r="J303" s="81"/>
      <c r="K303" s="80">
        <f t="shared" si="8"/>
        <v>2332.7999999999997</v>
      </c>
      <c r="L303" s="81"/>
      <c r="M303" s="93">
        <f t="shared" si="9"/>
        <v>0</v>
      </c>
    </row>
    <row r="304" spans="2:13" ht="11.25" outlineLevel="3">
      <c r="B304" s="219" t="str">
        <f>F302</f>
        <v>Чай черный индийский Ассам Голд Типс (STGFOP1), россыпь</v>
      </c>
      <c r="C304" s="49"/>
      <c r="D304" s="104">
        <f>D302</f>
        <v>4206</v>
      </c>
      <c r="E304" s="54"/>
      <c r="F304" s="55" t="s">
        <v>273</v>
      </c>
      <c r="G304" s="53">
        <f>VLOOKUP(D304,'[1]Лист3'!$B$2:$C$148,2,0)</f>
        <v>4860</v>
      </c>
      <c r="H304" s="105">
        <f>VLOOKUP(D304,'[1]Лист3'!$B$2:$D$148,3,0)</f>
        <v>3888</v>
      </c>
      <c r="I304" s="80">
        <f>I302*0.5</f>
        <v>1360.8</v>
      </c>
      <c r="J304" s="81"/>
      <c r="K304" s="80">
        <f t="shared" si="8"/>
        <v>2332.7999999999997</v>
      </c>
      <c r="L304" s="81"/>
      <c r="M304" s="93">
        <f t="shared" si="9"/>
        <v>0</v>
      </c>
    </row>
    <row r="305" spans="2:14" s="31" customFormat="1" ht="11.25" outlineLevel="2">
      <c r="B305" s="31" t="str">
        <f>F305</f>
        <v>Чай черный индийский Дарджилинг Gopaldhara (FTGFOP), россыпь</v>
      </c>
      <c r="C305" s="49"/>
      <c r="D305" s="104">
        <v>2131</v>
      </c>
      <c r="E305" s="56">
        <v>2000456530852</v>
      </c>
      <c r="F305" s="57" t="s">
        <v>240</v>
      </c>
      <c r="G305" s="58">
        <f>VLOOKUP(D305,'[1]Лист3'!$B$2:$C$148,2,0)</f>
        <v>5140</v>
      </c>
      <c r="H305" s="106">
        <f>VLOOKUP(D305,'[1]Лист3'!$B$2:$D$148,3,0)</f>
        <v>4112</v>
      </c>
      <c r="I305" s="82">
        <f>H305*0.7</f>
        <v>2878.3999999999996</v>
      </c>
      <c r="J305" s="83"/>
      <c r="K305" s="82">
        <f t="shared" si="8"/>
        <v>2467.2</v>
      </c>
      <c r="L305" s="83"/>
      <c r="M305" s="94">
        <f t="shared" si="9"/>
        <v>0</v>
      </c>
      <c r="N305" s="69"/>
    </row>
    <row r="306" spans="2:13" ht="11.25" outlineLevel="3">
      <c r="B306" s="219" t="str">
        <f>F305</f>
        <v>Чай черный индийский Дарджилинг Gopaldhara (FTGFOP), россыпь</v>
      </c>
      <c r="C306" s="49"/>
      <c r="D306" s="104">
        <f>D305</f>
        <v>2131</v>
      </c>
      <c r="E306" s="54"/>
      <c r="F306" s="55" t="s">
        <v>272</v>
      </c>
      <c r="G306" s="53">
        <f>VLOOKUP(D306,'[1]Лист3'!$B$2:$C$148,2,0)</f>
        <v>5140</v>
      </c>
      <c r="H306" s="105">
        <f>VLOOKUP(D306,'[1]Лист3'!$B$2:$D$148,3,0)</f>
        <v>4112</v>
      </c>
      <c r="I306" s="80">
        <f>I305*0.25</f>
        <v>719.5999999999999</v>
      </c>
      <c r="J306" s="81"/>
      <c r="K306" s="80">
        <f t="shared" si="8"/>
        <v>2467.2</v>
      </c>
      <c r="L306" s="81"/>
      <c r="M306" s="93">
        <f t="shared" si="9"/>
        <v>0</v>
      </c>
    </row>
    <row r="307" spans="2:13" ht="11.25" outlineLevel="3">
      <c r="B307" s="219" t="str">
        <f>F305</f>
        <v>Чай черный индийский Дарджилинг Gopaldhara (FTGFOP), россыпь</v>
      </c>
      <c r="C307" s="49"/>
      <c r="D307" s="104">
        <f>D305</f>
        <v>2131</v>
      </c>
      <c r="E307" s="54"/>
      <c r="F307" s="55" t="s">
        <v>273</v>
      </c>
      <c r="G307" s="53">
        <f>VLOOKUP(D307,'[1]Лист3'!$B$2:$C$148,2,0)</f>
        <v>5140</v>
      </c>
      <c r="H307" s="105">
        <f>VLOOKUP(D307,'[1]Лист3'!$B$2:$D$148,3,0)</f>
        <v>4112</v>
      </c>
      <c r="I307" s="80">
        <f>I305*0.5</f>
        <v>1439.1999999999998</v>
      </c>
      <c r="J307" s="81"/>
      <c r="K307" s="80">
        <f t="shared" si="8"/>
        <v>2467.2</v>
      </c>
      <c r="L307" s="81"/>
      <c r="M307" s="93">
        <f t="shared" si="9"/>
        <v>0</v>
      </c>
    </row>
    <row r="308" spans="2:14" s="31" customFormat="1" ht="11.25" outlineLevel="2">
      <c r="B308" s="31" t="str">
        <f>F308</f>
        <v>Чай черный индийский Дарджилинг Мыс надежды, россыпь</v>
      </c>
      <c r="C308" s="49"/>
      <c r="D308" s="102">
        <v>2152</v>
      </c>
      <c r="E308" s="50">
        <v>4607008954913</v>
      </c>
      <c r="F308" s="51" t="s">
        <v>241</v>
      </c>
      <c r="G308" s="52">
        <f>VLOOKUP(D308,'[1]Лист3'!$B$2:$C$148,2,0)</f>
        <v>5220</v>
      </c>
      <c r="H308" s="103">
        <f>VLOOKUP(D308,'[1]Лист3'!$B$2:$D$148,3,0)</f>
        <v>4176</v>
      </c>
      <c r="I308" s="78">
        <f>H308*0.7</f>
        <v>2923.2</v>
      </c>
      <c r="J308" s="79"/>
      <c r="K308" s="78">
        <f t="shared" si="8"/>
        <v>2505.6</v>
      </c>
      <c r="L308" s="79"/>
      <c r="M308" s="92">
        <f t="shared" si="9"/>
        <v>0</v>
      </c>
      <c r="N308" s="69"/>
    </row>
    <row r="309" spans="2:13" ht="11.25" outlineLevel="3">
      <c r="B309" s="219" t="str">
        <f>F308</f>
        <v>Чай черный индийский Дарджилинг Мыс надежды, россыпь</v>
      </c>
      <c r="C309" s="49"/>
      <c r="D309" s="104">
        <f>D308</f>
        <v>2152</v>
      </c>
      <c r="E309" s="54"/>
      <c r="F309" s="55" t="s">
        <v>272</v>
      </c>
      <c r="G309" s="53">
        <f>VLOOKUP(D309,'[1]Лист3'!$B$2:$C$148,2,0)</f>
        <v>5220</v>
      </c>
      <c r="H309" s="105">
        <f>VLOOKUP(D309,'[1]Лист3'!$B$2:$D$148,3,0)</f>
        <v>4176</v>
      </c>
      <c r="I309" s="80">
        <f>I308*0.25</f>
        <v>730.8</v>
      </c>
      <c r="J309" s="81"/>
      <c r="K309" s="80">
        <f t="shared" si="8"/>
        <v>2505.6</v>
      </c>
      <c r="L309" s="81"/>
      <c r="M309" s="93">
        <f t="shared" si="9"/>
        <v>0</v>
      </c>
    </row>
    <row r="310" spans="2:13" ht="11.25" outlineLevel="3">
      <c r="B310" s="219" t="str">
        <f>F308</f>
        <v>Чай черный индийский Дарджилинг Мыс надежды, россыпь</v>
      </c>
      <c r="C310" s="49"/>
      <c r="D310" s="104">
        <f>D308</f>
        <v>2152</v>
      </c>
      <c r="E310" s="54"/>
      <c r="F310" s="55" t="s">
        <v>273</v>
      </c>
      <c r="G310" s="53">
        <f>VLOOKUP(D310,'[1]Лист3'!$B$2:$C$148,2,0)</f>
        <v>5220</v>
      </c>
      <c r="H310" s="105">
        <f>VLOOKUP(D310,'[1]Лист3'!$B$2:$D$148,3,0)</f>
        <v>4176</v>
      </c>
      <c r="I310" s="80">
        <f>I308*0.5</f>
        <v>1461.6</v>
      </c>
      <c r="J310" s="81"/>
      <c r="K310" s="80">
        <f t="shared" si="8"/>
        <v>2505.6</v>
      </c>
      <c r="L310" s="81"/>
      <c r="M310" s="93">
        <f t="shared" si="9"/>
        <v>0</v>
      </c>
    </row>
    <row r="311" spans="2:14" s="31" customFormat="1" ht="11.25" outlineLevel="2">
      <c r="B311" s="31" t="str">
        <f>F311</f>
        <v>Чай черный Кения FOP, россыпь</v>
      </c>
      <c r="C311" s="49"/>
      <c r="D311" s="102" t="s">
        <v>141</v>
      </c>
      <c r="E311" s="50">
        <v>2000456543388</v>
      </c>
      <c r="F311" s="64" t="s">
        <v>242</v>
      </c>
      <c r="G311" s="52">
        <f>VLOOKUP(D311,'[1]Лист3'!$B$2:$C$148,2,0)</f>
        <v>3100</v>
      </c>
      <c r="H311" s="103">
        <f>VLOOKUP(D311,'[1]Лист3'!$B$2:$D$148,3,0)</f>
        <v>2480</v>
      </c>
      <c r="I311" s="78">
        <f>H311*0.7</f>
        <v>1736</v>
      </c>
      <c r="J311" s="79"/>
      <c r="K311" s="78">
        <f t="shared" si="8"/>
        <v>1488</v>
      </c>
      <c r="L311" s="79"/>
      <c r="M311" s="92">
        <f t="shared" si="9"/>
        <v>0</v>
      </c>
      <c r="N311" s="69"/>
    </row>
    <row r="312" spans="2:13" ht="11.25" outlineLevel="3">
      <c r="B312" s="219" t="str">
        <f>F311</f>
        <v>Чай черный Кения FOP, россыпь</v>
      </c>
      <c r="C312" s="49"/>
      <c r="D312" s="104" t="str">
        <f>D311</f>
        <v>STD-8508</v>
      </c>
      <c r="E312" s="54"/>
      <c r="F312" s="55" t="s">
        <v>272</v>
      </c>
      <c r="G312" s="53">
        <f>VLOOKUP(D312,'[1]Лист3'!$B$2:$C$148,2,0)</f>
        <v>3100</v>
      </c>
      <c r="H312" s="105">
        <f>VLOOKUP(D312,'[1]Лист3'!$B$2:$D$148,3,0)</f>
        <v>2480</v>
      </c>
      <c r="I312" s="80">
        <f>I311*0.25</f>
        <v>434</v>
      </c>
      <c r="J312" s="81"/>
      <c r="K312" s="80">
        <f t="shared" si="8"/>
        <v>1488</v>
      </c>
      <c r="L312" s="81"/>
      <c r="M312" s="93">
        <f t="shared" si="9"/>
        <v>0</v>
      </c>
    </row>
    <row r="313" spans="2:13" ht="11.25" outlineLevel="3">
      <c r="B313" s="219" t="str">
        <f>F311</f>
        <v>Чай черный Кения FOP, россыпь</v>
      </c>
      <c r="C313" s="49"/>
      <c r="D313" s="104" t="str">
        <f>D311</f>
        <v>STD-8508</v>
      </c>
      <c r="E313" s="54"/>
      <c r="F313" s="55" t="s">
        <v>273</v>
      </c>
      <c r="G313" s="53">
        <f>VLOOKUP(D313,'[1]Лист3'!$B$2:$C$148,2,0)</f>
        <v>3100</v>
      </c>
      <c r="H313" s="105">
        <f>VLOOKUP(D313,'[1]Лист3'!$B$2:$D$148,3,0)</f>
        <v>2480</v>
      </c>
      <c r="I313" s="80">
        <f>I311*0.5</f>
        <v>868</v>
      </c>
      <c r="J313" s="81"/>
      <c r="K313" s="80">
        <f t="shared" si="8"/>
        <v>1488</v>
      </c>
      <c r="L313" s="81"/>
      <c r="M313" s="93">
        <f t="shared" si="9"/>
        <v>0</v>
      </c>
    </row>
    <row r="314" spans="2:14" s="31" customFormat="1" ht="11.25" outlineLevel="2">
      <c r="B314" s="31" t="str">
        <f>F314</f>
        <v>Чай черный Цейлон ОР1, россыпь</v>
      </c>
      <c r="C314" s="49"/>
      <c r="D314" s="102">
        <v>1210</v>
      </c>
      <c r="E314" s="50">
        <v>2006462530015</v>
      </c>
      <c r="F314" s="51" t="s">
        <v>243</v>
      </c>
      <c r="G314" s="52">
        <f>VLOOKUP(D314,'[1]Лист3'!$B$2:$C$148,2,0)</f>
        <v>2620</v>
      </c>
      <c r="H314" s="103">
        <f>VLOOKUP(D314,'[1]Лист3'!$B$2:$D$148,3,0)</f>
        <v>2096</v>
      </c>
      <c r="I314" s="78">
        <f>H314*0.7</f>
        <v>1467.1999999999998</v>
      </c>
      <c r="J314" s="79"/>
      <c r="K314" s="78">
        <f t="shared" si="8"/>
        <v>1257.6</v>
      </c>
      <c r="L314" s="79"/>
      <c r="M314" s="92">
        <f t="shared" si="9"/>
        <v>0</v>
      </c>
      <c r="N314" s="69"/>
    </row>
    <row r="315" spans="2:13" ht="11.25" outlineLevel="3">
      <c r="B315" s="219" t="str">
        <f>F314</f>
        <v>Чай черный Цейлон ОР1, россыпь</v>
      </c>
      <c r="C315" s="49"/>
      <c r="D315" s="104">
        <f>D314</f>
        <v>1210</v>
      </c>
      <c r="E315" s="54"/>
      <c r="F315" s="55" t="s">
        <v>272</v>
      </c>
      <c r="G315" s="53">
        <f>VLOOKUP(D315,'[1]Лист3'!$B$2:$C$148,2,0)</f>
        <v>2620</v>
      </c>
      <c r="H315" s="105">
        <f>VLOOKUP(D315,'[1]Лист3'!$B$2:$D$148,3,0)</f>
        <v>2096</v>
      </c>
      <c r="I315" s="80">
        <f>I314*0.25</f>
        <v>366.79999999999995</v>
      </c>
      <c r="J315" s="81"/>
      <c r="K315" s="80">
        <f t="shared" si="8"/>
        <v>1257.6</v>
      </c>
      <c r="L315" s="81"/>
      <c r="M315" s="93">
        <f t="shared" si="9"/>
        <v>0</v>
      </c>
    </row>
    <row r="316" spans="2:13" ht="11.25" outlineLevel="3">
      <c r="B316" s="219" t="str">
        <f>F314</f>
        <v>Чай черный Цейлон ОР1, россыпь</v>
      </c>
      <c r="C316" s="49"/>
      <c r="D316" s="104">
        <f>D314</f>
        <v>1210</v>
      </c>
      <c r="E316" s="54"/>
      <c r="F316" s="55" t="s">
        <v>273</v>
      </c>
      <c r="G316" s="53">
        <f>VLOOKUP(D316,'[1]Лист3'!$B$2:$C$148,2,0)</f>
        <v>2620</v>
      </c>
      <c r="H316" s="105">
        <f>VLOOKUP(D316,'[1]Лист3'!$B$2:$D$148,3,0)</f>
        <v>2096</v>
      </c>
      <c r="I316" s="80">
        <f>I314*0.5</f>
        <v>733.5999999999999</v>
      </c>
      <c r="J316" s="81"/>
      <c r="K316" s="80">
        <f t="shared" si="8"/>
        <v>1257.6</v>
      </c>
      <c r="L316" s="81"/>
      <c r="M316" s="93">
        <f t="shared" si="9"/>
        <v>0</v>
      </c>
    </row>
    <row r="317" spans="2:14" s="31" customFormat="1" ht="11.25" outlineLevel="2">
      <c r="B317" s="31" t="str">
        <f>F317</f>
        <v>Чай черный цейлонский Английский завтрак, россыпь</v>
      </c>
      <c r="C317" s="49"/>
      <c r="D317" s="104" t="s">
        <v>142</v>
      </c>
      <c r="E317" s="56">
        <v>2000456498176</v>
      </c>
      <c r="F317" s="57" t="s">
        <v>244</v>
      </c>
      <c r="G317" s="58">
        <f>VLOOKUP(D317,'[1]Лист3'!$B$2:$C$148,2,0)</f>
        <v>3080</v>
      </c>
      <c r="H317" s="106">
        <f>VLOOKUP(D317,'[1]Лист3'!$B$2:$D$148,3,0)</f>
        <v>2464</v>
      </c>
      <c r="I317" s="82">
        <f>H317*0.7</f>
        <v>1724.8</v>
      </c>
      <c r="J317" s="83"/>
      <c r="K317" s="82">
        <f t="shared" si="8"/>
        <v>1478.3999999999999</v>
      </c>
      <c r="L317" s="83"/>
      <c r="M317" s="94">
        <f t="shared" si="9"/>
        <v>0</v>
      </c>
      <c r="N317" s="69"/>
    </row>
    <row r="318" spans="2:13" ht="11.25" outlineLevel="3">
      <c r="B318" s="219" t="str">
        <f>F317</f>
        <v>Чай черный цейлонский Английский завтрак, россыпь</v>
      </c>
      <c r="C318" s="49"/>
      <c r="D318" s="104" t="str">
        <f>D317</f>
        <v>Ц-065</v>
      </c>
      <c r="E318" s="54"/>
      <c r="F318" s="55" t="s">
        <v>272</v>
      </c>
      <c r="G318" s="53">
        <f>VLOOKUP(D318,'[1]Лист3'!$B$2:$C$148,2,0)</f>
        <v>3080</v>
      </c>
      <c r="H318" s="105">
        <f>VLOOKUP(D318,'[1]Лист3'!$B$2:$D$148,3,0)</f>
        <v>2464</v>
      </c>
      <c r="I318" s="80">
        <f>I317*0.25</f>
        <v>431.2</v>
      </c>
      <c r="J318" s="81"/>
      <c r="K318" s="80">
        <f t="shared" si="8"/>
        <v>1478.3999999999999</v>
      </c>
      <c r="L318" s="81"/>
      <c r="M318" s="93">
        <f t="shared" si="9"/>
        <v>0</v>
      </c>
    </row>
    <row r="319" spans="2:13" ht="11.25" outlineLevel="3">
      <c r="B319" s="219" t="str">
        <f>F317</f>
        <v>Чай черный цейлонский Английский завтрак, россыпь</v>
      </c>
      <c r="C319" s="49"/>
      <c r="D319" s="104" t="str">
        <f>D317</f>
        <v>Ц-065</v>
      </c>
      <c r="E319" s="54"/>
      <c r="F319" s="55" t="s">
        <v>273</v>
      </c>
      <c r="G319" s="53">
        <f>VLOOKUP(D319,'[1]Лист3'!$B$2:$C$148,2,0)</f>
        <v>3080</v>
      </c>
      <c r="H319" s="105">
        <f>VLOOKUP(D319,'[1]Лист3'!$B$2:$D$148,3,0)</f>
        <v>2464</v>
      </c>
      <c r="I319" s="80">
        <f>I317*0.5</f>
        <v>862.4</v>
      </c>
      <c r="J319" s="81"/>
      <c r="K319" s="80">
        <f t="shared" si="8"/>
        <v>1478.3999999999999</v>
      </c>
      <c r="L319" s="81"/>
      <c r="M319" s="93">
        <f t="shared" si="9"/>
        <v>0</v>
      </c>
    </row>
    <row r="320" spans="2:14" s="31" customFormat="1" ht="11.25" outlineLevel="2">
      <c r="B320" s="31" t="str">
        <f>F320</f>
        <v>Чай черный цейлонский Черный Махаон, россыпь</v>
      </c>
      <c r="C320" s="49"/>
      <c r="D320" s="269">
        <v>220405</v>
      </c>
      <c r="E320" s="270">
        <v>2000039880015</v>
      </c>
      <c r="F320" s="271" t="s">
        <v>245</v>
      </c>
      <c r="G320" s="272">
        <f>VLOOKUP(D320,'[1]Лист3'!$B$2:$C$148,2,0)</f>
        <v>2840</v>
      </c>
      <c r="H320" s="273">
        <f>VLOOKUP(D320,'[1]Лист3'!$B$2:$D$148,3,0)</f>
        <v>2272</v>
      </c>
      <c r="I320" s="274">
        <f>H320*0.7</f>
        <v>1590.3999999999999</v>
      </c>
      <c r="J320" s="275"/>
      <c r="K320" s="274">
        <f t="shared" si="8"/>
        <v>1363.2</v>
      </c>
      <c r="L320" s="275"/>
      <c r="M320" s="276">
        <f t="shared" si="9"/>
        <v>0</v>
      </c>
      <c r="N320" s="69"/>
    </row>
    <row r="321" spans="2:13" ht="11.25" outlineLevel="3">
      <c r="B321" s="219" t="str">
        <f>F320</f>
        <v>Чай черный цейлонский Черный Махаон, россыпь</v>
      </c>
      <c r="C321" s="49"/>
      <c r="D321" s="104">
        <f>D320</f>
        <v>220405</v>
      </c>
      <c r="E321" s="54"/>
      <c r="F321" s="55" t="s">
        <v>272</v>
      </c>
      <c r="G321" s="53">
        <f>VLOOKUP(D321,'[1]Лист3'!$B$2:$C$148,2,0)</f>
        <v>2840</v>
      </c>
      <c r="H321" s="105">
        <f>VLOOKUP(D321,'[1]Лист3'!$B$2:$D$148,3,0)</f>
        <v>2272</v>
      </c>
      <c r="I321" s="80">
        <f>I320*0.25</f>
        <v>397.59999999999997</v>
      </c>
      <c r="J321" s="81"/>
      <c r="K321" s="80">
        <f t="shared" si="8"/>
        <v>1363.2</v>
      </c>
      <c r="L321" s="81"/>
      <c r="M321" s="93">
        <f t="shared" si="9"/>
        <v>0</v>
      </c>
    </row>
    <row r="322" spans="2:13" ht="11.25" outlineLevel="3">
      <c r="B322" s="219" t="str">
        <f>F320</f>
        <v>Чай черный цейлонский Черный Махаон, россыпь</v>
      </c>
      <c r="C322" s="49"/>
      <c r="D322" s="104">
        <f>D320</f>
        <v>220405</v>
      </c>
      <c r="E322" s="54"/>
      <c r="F322" s="55" t="s">
        <v>273</v>
      </c>
      <c r="G322" s="53">
        <f>VLOOKUP(D322,'[1]Лист3'!$B$2:$C$148,2,0)</f>
        <v>2840</v>
      </c>
      <c r="H322" s="105">
        <f>VLOOKUP(D322,'[1]Лист3'!$B$2:$D$148,3,0)</f>
        <v>2272</v>
      </c>
      <c r="I322" s="80">
        <f>I320*0.5</f>
        <v>795.1999999999999</v>
      </c>
      <c r="J322" s="81"/>
      <c r="K322" s="80">
        <f t="shared" si="8"/>
        <v>1363.2</v>
      </c>
      <c r="L322" s="81"/>
      <c r="M322" s="93">
        <f t="shared" si="9"/>
        <v>0</v>
      </c>
    </row>
    <row r="323" spans="2:14" s="31" customFormat="1" ht="11.25" outlineLevel="2">
      <c r="B323" s="31" t="str">
        <f>F323</f>
        <v>Юньнань FOP (Красный китайский чай), россыпь</v>
      </c>
      <c r="C323" s="49"/>
      <c r="D323" s="104">
        <v>1411</v>
      </c>
      <c r="E323" s="56">
        <v>2000456541179</v>
      </c>
      <c r="F323" s="63" t="s">
        <v>246</v>
      </c>
      <c r="G323" s="58">
        <f>VLOOKUP(D323,'[1]Лист3'!$B$2:$C$148,2,0)</f>
        <v>2740</v>
      </c>
      <c r="H323" s="106">
        <f>VLOOKUP(D323,'[1]Лист3'!$B$2:$D$148,3,0)</f>
        <v>2192</v>
      </c>
      <c r="I323" s="82">
        <f>H323*0.7</f>
        <v>1534.3999999999999</v>
      </c>
      <c r="J323" s="83"/>
      <c r="K323" s="82">
        <f t="shared" si="8"/>
        <v>1315.2</v>
      </c>
      <c r="L323" s="83"/>
      <c r="M323" s="94">
        <f t="shared" si="9"/>
        <v>0</v>
      </c>
      <c r="N323" s="69"/>
    </row>
    <row r="324" spans="2:13" ht="11.25" outlineLevel="3">
      <c r="B324" s="219" t="str">
        <f>F323</f>
        <v>Юньнань FOP (Красный китайский чай), россыпь</v>
      </c>
      <c r="C324" s="49"/>
      <c r="D324" s="104">
        <f>D323</f>
        <v>1411</v>
      </c>
      <c r="E324" s="54"/>
      <c r="F324" s="55" t="s">
        <v>272</v>
      </c>
      <c r="G324" s="53">
        <f>VLOOKUP(D324,'[1]Лист3'!$B$2:$C$148,2,0)</f>
        <v>2740</v>
      </c>
      <c r="H324" s="105">
        <f>VLOOKUP(D324,'[1]Лист3'!$B$2:$D$148,3,0)</f>
        <v>2192</v>
      </c>
      <c r="I324" s="80">
        <f>I323*0.25</f>
        <v>383.59999999999997</v>
      </c>
      <c r="J324" s="81"/>
      <c r="K324" s="80">
        <f t="shared" si="8"/>
        <v>1315.2</v>
      </c>
      <c r="L324" s="81"/>
      <c r="M324" s="93">
        <f t="shared" si="9"/>
        <v>0</v>
      </c>
    </row>
    <row r="325" spans="2:13" ht="11.25" outlineLevel="3">
      <c r="B325" s="219" t="str">
        <f>F323</f>
        <v>Юньнань FOP (Красный китайский чай), россыпь</v>
      </c>
      <c r="C325" s="49"/>
      <c r="D325" s="104">
        <f>D323</f>
        <v>1411</v>
      </c>
      <c r="E325" s="54"/>
      <c r="F325" s="55" t="s">
        <v>273</v>
      </c>
      <c r="G325" s="53">
        <f>VLOOKUP(D325,'[1]Лист3'!$B$2:$C$148,2,0)</f>
        <v>2740</v>
      </c>
      <c r="H325" s="105">
        <f>VLOOKUP(D325,'[1]Лист3'!$B$2:$D$148,3,0)</f>
        <v>2192</v>
      </c>
      <c r="I325" s="80">
        <f>I323*0.5</f>
        <v>767.1999999999999</v>
      </c>
      <c r="J325" s="81"/>
      <c r="K325" s="80">
        <f t="shared" si="8"/>
        <v>1315.2</v>
      </c>
      <c r="L325" s="81"/>
      <c r="M325" s="93">
        <f t="shared" si="9"/>
        <v>0</v>
      </c>
    </row>
    <row r="326" spans="3:14" ht="11.25" outlineLevel="1">
      <c r="C326" s="49"/>
      <c r="D326" s="104"/>
      <c r="E326" s="61"/>
      <c r="F326" s="62" t="s">
        <v>143</v>
      </c>
      <c r="G326" s="48" t="e">
        <f>VLOOKUP(D326,'[1]Лист3'!$B$2:$C$148,2,0)</f>
        <v>#N/A</v>
      </c>
      <c r="H326" s="107" t="e">
        <f>VLOOKUP(D326,'[1]Лист3'!$B$2:$D$148,3,0)</f>
        <v>#N/A</v>
      </c>
      <c r="I326" s="76" t="e">
        <f>H326*0.7</f>
        <v>#N/A</v>
      </c>
      <c r="J326" s="77"/>
      <c r="K326" s="76" t="e">
        <f t="shared" si="8"/>
        <v>#N/A</v>
      </c>
      <c r="L326" s="77"/>
      <c r="M326" s="91" t="e">
        <f t="shared" si="9"/>
        <v>#N/A</v>
      </c>
      <c r="N326" s="69"/>
    </row>
    <row r="327" spans="2:14" s="31" customFormat="1" ht="11.25" outlineLevel="2">
      <c r="B327" s="31" t="str">
        <f>F327</f>
        <v>Генмайча с добавлением матча, россыпь</v>
      </c>
      <c r="C327" s="49"/>
      <c r="D327" s="104">
        <v>1903</v>
      </c>
      <c r="E327" s="56">
        <v>2000456540813</v>
      </c>
      <c r="F327" s="57" t="s">
        <v>247</v>
      </c>
      <c r="G327" s="58">
        <f>VLOOKUP(D327,'[1]Лист3'!$B$2:$C$148,2,0)</f>
        <v>8840</v>
      </c>
      <c r="H327" s="106">
        <f>VLOOKUP(D327,'[1]Лист3'!$B$2:$D$148,3,0)</f>
        <v>7072</v>
      </c>
      <c r="I327" s="82">
        <f>H327*0.7</f>
        <v>4950.4</v>
      </c>
      <c r="J327" s="83"/>
      <c r="K327" s="82">
        <f t="shared" si="8"/>
        <v>4243.2</v>
      </c>
      <c r="L327" s="83"/>
      <c r="M327" s="94">
        <f t="shared" si="9"/>
        <v>0</v>
      </c>
      <c r="N327" s="69"/>
    </row>
    <row r="328" spans="2:13" ht="11.25" outlineLevel="3">
      <c r="B328" s="219" t="str">
        <f>F327</f>
        <v>Генмайча с добавлением матча, россыпь</v>
      </c>
      <c r="C328" s="49"/>
      <c r="D328" s="104">
        <f>D327</f>
        <v>1903</v>
      </c>
      <c r="E328" s="54"/>
      <c r="F328" s="55" t="s">
        <v>272</v>
      </c>
      <c r="G328" s="53">
        <f>VLOOKUP(D328,'[1]Лист3'!$B$2:$C$148,2,0)</f>
        <v>8840</v>
      </c>
      <c r="H328" s="105">
        <f>VLOOKUP(D328,'[1]Лист3'!$B$2:$D$148,3,0)</f>
        <v>7072</v>
      </c>
      <c r="I328" s="80">
        <f>I327*0.25</f>
        <v>1237.6</v>
      </c>
      <c r="J328" s="81"/>
      <c r="K328" s="80">
        <f t="shared" si="8"/>
        <v>4243.2</v>
      </c>
      <c r="L328" s="81"/>
      <c r="M328" s="93">
        <f t="shared" si="9"/>
        <v>0</v>
      </c>
    </row>
    <row r="329" spans="2:13" ht="11.25" outlineLevel="3">
      <c r="B329" s="219" t="str">
        <f>F327</f>
        <v>Генмайча с добавлением матча, россыпь</v>
      </c>
      <c r="C329" s="49"/>
      <c r="D329" s="104">
        <f>D327</f>
        <v>1903</v>
      </c>
      <c r="E329" s="54"/>
      <c r="F329" s="55" t="s">
        <v>273</v>
      </c>
      <c r="G329" s="53">
        <f>VLOOKUP(D329,'[1]Лист3'!$B$2:$C$148,2,0)</f>
        <v>8840</v>
      </c>
      <c r="H329" s="105">
        <f>VLOOKUP(D329,'[1]Лист3'!$B$2:$D$148,3,0)</f>
        <v>7072</v>
      </c>
      <c r="I329" s="80">
        <f>I327*0.5</f>
        <v>2475.2</v>
      </c>
      <c r="J329" s="81"/>
      <c r="K329" s="80">
        <f t="shared" si="8"/>
        <v>4243.2</v>
      </c>
      <c r="L329" s="81"/>
      <c r="M329" s="93">
        <f t="shared" si="9"/>
        <v>0</v>
      </c>
    </row>
    <row r="330" spans="2:14" s="31" customFormat="1" ht="11.25" outlineLevel="2">
      <c r="B330" s="31" t="str">
        <f>F330</f>
        <v>Сенча Шизуока, россыпь</v>
      </c>
      <c r="C330" s="49"/>
      <c r="D330" s="104">
        <v>1906</v>
      </c>
      <c r="E330" s="56">
        <v>2000456541629</v>
      </c>
      <c r="F330" s="57" t="s">
        <v>248</v>
      </c>
      <c r="G330" s="58">
        <f>VLOOKUP(D330,'[1]Лист3'!$B$2:$C$148,2,0)</f>
        <v>7820</v>
      </c>
      <c r="H330" s="106">
        <f>VLOOKUP(D330,'[1]Лист3'!$B$2:$D$148,3,0)</f>
        <v>6256</v>
      </c>
      <c r="I330" s="82">
        <f>H330*0.7</f>
        <v>4379.2</v>
      </c>
      <c r="J330" s="83"/>
      <c r="K330" s="82">
        <f t="shared" si="8"/>
        <v>3753.6</v>
      </c>
      <c r="L330" s="83"/>
      <c r="M330" s="94">
        <f t="shared" si="9"/>
        <v>0</v>
      </c>
      <c r="N330" s="69"/>
    </row>
    <row r="331" spans="2:13" ht="11.25" outlineLevel="3">
      <c r="B331" s="219" t="str">
        <f>F330</f>
        <v>Сенча Шизуока, россыпь</v>
      </c>
      <c r="C331" s="49"/>
      <c r="D331" s="104">
        <f>D330</f>
        <v>1906</v>
      </c>
      <c r="E331" s="54"/>
      <c r="F331" s="55" t="s">
        <v>272</v>
      </c>
      <c r="G331" s="53">
        <f>VLOOKUP(D331,'[1]Лист3'!$B$2:$C$148,2,0)</f>
        <v>7820</v>
      </c>
      <c r="H331" s="105">
        <f>VLOOKUP(D331,'[1]Лист3'!$B$2:$D$148,3,0)</f>
        <v>6256</v>
      </c>
      <c r="I331" s="80">
        <f>I330*0.25</f>
        <v>1094.8</v>
      </c>
      <c r="J331" s="81"/>
      <c r="K331" s="80">
        <f t="shared" si="8"/>
        <v>3753.6</v>
      </c>
      <c r="L331" s="81"/>
      <c r="M331" s="93">
        <f t="shared" si="9"/>
        <v>0</v>
      </c>
    </row>
    <row r="332" spans="2:13" ht="11.25" outlineLevel="3">
      <c r="B332" s="219" t="str">
        <f>F330</f>
        <v>Сенча Шизуока, россыпь</v>
      </c>
      <c r="C332" s="49"/>
      <c r="D332" s="104">
        <f>D330</f>
        <v>1906</v>
      </c>
      <c r="E332" s="54"/>
      <c r="F332" s="55" t="s">
        <v>273</v>
      </c>
      <c r="G332" s="53">
        <f>VLOOKUP(D332,'[1]Лист3'!$B$2:$C$148,2,0)</f>
        <v>7820</v>
      </c>
      <c r="H332" s="105">
        <f>VLOOKUP(D332,'[1]Лист3'!$B$2:$D$148,3,0)</f>
        <v>6256</v>
      </c>
      <c r="I332" s="80">
        <f>I330*0.5</f>
        <v>2189.6</v>
      </c>
      <c r="J332" s="81"/>
      <c r="K332" s="80">
        <f t="shared" si="8"/>
        <v>3753.6</v>
      </c>
      <c r="L332" s="81"/>
      <c r="M332" s="93">
        <f t="shared" si="9"/>
        <v>0</v>
      </c>
    </row>
    <row r="333" spans="2:14" s="31" customFormat="1" ht="11.25" outlineLevel="2">
      <c r="B333" s="31" t="str">
        <f>F333</f>
        <v>Ходзича (Сидзуока Ходзича), россыпь</v>
      </c>
      <c r="C333" s="49"/>
      <c r="D333" s="104">
        <v>1907</v>
      </c>
      <c r="E333" s="56">
        <v>2000456541568</v>
      </c>
      <c r="F333" s="57" t="s">
        <v>249</v>
      </c>
      <c r="G333" s="58">
        <f>VLOOKUP(D333,'[1]Лист3'!$B$2:$C$148,2,0)</f>
        <v>7500</v>
      </c>
      <c r="H333" s="106">
        <f>VLOOKUP(D333,'[1]Лист3'!$B$2:$D$148,3,0)</f>
        <v>6000</v>
      </c>
      <c r="I333" s="82">
        <f>H333*0.7</f>
        <v>4200</v>
      </c>
      <c r="J333" s="83"/>
      <c r="K333" s="82">
        <f>H333*0.6</f>
        <v>3600</v>
      </c>
      <c r="L333" s="83"/>
      <c r="M333" s="94">
        <f>I333*J333+K333*L333</f>
        <v>0</v>
      </c>
      <c r="N333" s="69"/>
    </row>
    <row r="334" spans="2:13" ht="11.25" outlineLevel="3">
      <c r="B334" s="219" t="str">
        <f>F333</f>
        <v>Ходзича (Сидзуока Ходзича), россыпь</v>
      </c>
      <c r="C334" s="49"/>
      <c r="D334" s="104">
        <f>D333</f>
        <v>1907</v>
      </c>
      <c r="E334" s="54"/>
      <c r="F334" s="55" t="s">
        <v>272</v>
      </c>
      <c r="G334" s="53">
        <f>G333*0.25</f>
        <v>1875</v>
      </c>
      <c r="H334" s="105">
        <f>H333*0.25</f>
        <v>1500</v>
      </c>
      <c r="I334" s="80">
        <f>I333*0.25</f>
        <v>1050</v>
      </c>
      <c r="J334" s="81"/>
      <c r="K334" s="80">
        <f>H334*0.6</f>
        <v>900</v>
      </c>
      <c r="L334" s="81"/>
      <c r="M334" s="93">
        <f>I334*J334+K334*L334</f>
        <v>0</v>
      </c>
    </row>
    <row r="335" spans="2:13" ht="12" outlineLevel="3" thickBot="1">
      <c r="B335" s="219" t="str">
        <f>F333</f>
        <v>Ходзича (Сидзуока Ходзича), россыпь</v>
      </c>
      <c r="C335" s="49"/>
      <c r="D335" s="108">
        <f>D333</f>
        <v>1907</v>
      </c>
      <c r="E335" s="109"/>
      <c r="F335" s="110" t="s">
        <v>273</v>
      </c>
      <c r="G335" s="111">
        <f>G333*0.5</f>
        <v>3750</v>
      </c>
      <c r="H335" s="112">
        <f>H333*0.5</f>
        <v>3000</v>
      </c>
      <c r="I335" s="84">
        <f>I333*0.5</f>
        <v>2100</v>
      </c>
      <c r="J335" s="85"/>
      <c r="K335" s="84">
        <f>H335*0.6</f>
        <v>1800</v>
      </c>
      <c r="L335" s="85"/>
      <c r="M335" s="95">
        <f>I335*J335+K335*L335</f>
        <v>0</v>
      </c>
    </row>
    <row r="336" spans="4:13" ht="11.25">
      <c r="D336" s="65"/>
      <c r="E336" s="66"/>
      <c r="F336" s="66"/>
      <c r="G336" s="66"/>
      <c r="H336" s="66"/>
      <c r="I336" s="66"/>
      <c r="K336" s="66"/>
      <c r="M336" s="66"/>
    </row>
    <row r="337" spans="4:13" ht="11.25">
      <c r="D337" s="65"/>
      <c r="E337" s="66"/>
      <c r="F337" s="66"/>
      <c r="G337" s="66"/>
      <c r="H337" s="66"/>
      <c r="I337" s="66"/>
      <c r="K337" s="66"/>
      <c r="M337" s="66"/>
    </row>
    <row r="338" spans="4:13" ht="11.25">
      <c r="D338" s="67"/>
      <c r="E338" s="66"/>
      <c r="F338" s="66"/>
      <c r="G338" s="66"/>
      <c r="H338" s="66"/>
      <c r="I338" s="66"/>
      <c r="K338" s="66"/>
      <c r="M338" s="66"/>
    </row>
    <row r="339" spans="4:13" ht="11.25">
      <c r="D339" s="65"/>
      <c r="E339" s="66"/>
      <c r="F339" s="66"/>
      <c r="G339" s="66"/>
      <c r="H339" s="66"/>
      <c r="I339" s="66"/>
      <c r="K339" s="66"/>
      <c r="M339" s="66"/>
    </row>
    <row r="340" spans="4:13" ht="11.25">
      <c r="D340" s="65"/>
      <c r="E340" s="66"/>
      <c r="F340" s="66"/>
      <c r="G340" s="66"/>
      <c r="H340" s="66"/>
      <c r="I340" s="66"/>
      <c r="K340" s="66"/>
      <c r="M340" s="66"/>
    </row>
    <row r="341" spans="4:13" ht="11.25">
      <c r="D341" s="65"/>
      <c r="E341" s="66"/>
      <c r="F341" s="66"/>
      <c r="G341" s="66"/>
      <c r="H341" s="66"/>
      <c r="I341" s="66"/>
      <c r="K341" s="66"/>
      <c r="M341" s="66"/>
    </row>
    <row r="342" spans="4:13" ht="11.25">
      <c r="D342" s="65"/>
      <c r="E342" s="66"/>
      <c r="F342" s="66"/>
      <c r="G342" s="66"/>
      <c r="H342" s="66"/>
      <c r="I342" s="66"/>
      <c r="K342" s="66"/>
      <c r="M342" s="66"/>
    </row>
    <row r="343" spans="4:13" ht="11.25">
      <c r="D343" s="65"/>
      <c r="E343" s="66"/>
      <c r="F343" s="66"/>
      <c r="G343" s="66"/>
      <c r="H343" s="66"/>
      <c r="I343" s="68"/>
      <c r="K343" s="68"/>
      <c r="M343" s="68"/>
    </row>
    <row r="344" spans="4:13" ht="11.25">
      <c r="D344" s="65"/>
      <c r="E344" s="66"/>
      <c r="F344" s="66"/>
      <c r="G344" s="66"/>
      <c r="H344" s="66"/>
      <c r="I344" s="68"/>
      <c r="K344" s="68"/>
      <c r="M344" s="68"/>
    </row>
    <row r="345" spans="4:13" ht="11.25">
      <c r="D345" s="65"/>
      <c r="E345" s="66"/>
      <c r="F345" s="66"/>
      <c r="G345" s="66"/>
      <c r="H345" s="66"/>
      <c r="I345" s="66"/>
      <c r="K345" s="66"/>
      <c r="M345" s="66"/>
    </row>
    <row r="346" spans="4:13" ht="11.25">
      <c r="D346" s="65"/>
      <c r="E346" s="66"/>
      <c r="F346" s="66"/>
      <c r="G346" s="66"/>
      <c r="H346" s="66"/>
      <c r="I346" s="66"/>
      <c r="K346" s="66"/>
      <c r="M346" s="66"/>
    </row>
    <row r="347" spans="4:13" ht="11.25">
      <c r="D347" s="65"/>
      <c r="E347" s="66"/>
      <c r="F347" s="66"/>
      <c r="G347" s="66"/>
      <c r="H347" s="66"/>
      <c r="I347" s="66"/>
      <c r="K347" s="66"/>
      <c r="M347" s="66"/>
    </row>
    <row r="348" spans="4:13" ht="11.25">
      <c r="D348" s="65"/>
      <c r="E348" s="66"/>
      <c r="F348" s="66"/>
      <c r="G348" s="66"/>
      <c r="H348" s="66"/>
      <c r="I348" s="66"/>
      <c r="K348" s="66"/>
      <c r="M348" s="66"/>
    </row>
    <row r="349" spans="4:13" ht="11.25">
      <c r="D349" s="65"/>
      <c r="E349" s="66"/>
      <c r="F349" s="66"/>
      <c r="G349" s="66"/>
      <c r="H349" s="66"/>
      <c r="I349" s="66"/>
      <c r="K349" s="66"/>
      <c r="M349" s="66"/>
    </row>
    <row r="350" spans="4:13" ht="11.25">
      <c r="D350" s="65"/>
      <c r="E350" s="66"/>
      <c r="F350" s="66"/>
      <c r="G350" s="66"/>
      <c r="H350" s="66"/>
      <c r="I350" s="66"/>
      <c r="K350" s="66"/>
      <c r="M350" s="66"/>
    </row>
    <row r="351" spans="4:13" ht="11.25">
      <c r="D351" s="65"/>
      <c r="E351" s="66"/>
      <c r="F351" s="66"/>
      <c r="G351" s="66"/>
      <c r="H351" s="66"/>
      <c r="I351" s="66"/>
      <c r="K351" s="66"/>
      <c r="M351" s="66"/>
    </row>
    <row r="352" spans="4:13" ht="11.25">
      <c r="D352" s="65"/>
      <c r="E352" s="66"/>
      <c r="F352" s="66"/>
      <c r="G352" s="66"/>
      <c r="H352" s="66"/>
      <c r="I352" s="66"/>
      <c r="K352" s="66"/>
      <c r="M352" s="66"/>
    </row>
    <row r="353" spans="4:13" ht="11.25">
      <c r="D353" s="65"/>
      <c r="E353" s="66"/>
      <c r="F353" s="66"/>
      <c r="G353" s="66"/>
      <c r="H353" s="66"/>
      <c r="I353" s="66"/>
      <c r="K353" s="66"/>
      <c r="M353" s="66"/>
    </row>
    <row r="354" spans="4:13" ht="11.25">
      <c r="D354" s="65"/>
      <c r="E354" s="66"/>
      <c r="F354" s="66"/>
      <c r="G354" s="66"/>
      <c r="H354" s="66"/>
      <c r="I354" s="66"/>
      <c r="K354" s="66"/>
      <c r="M354" s="66"/>
    </row>
    <row r="355" spans="4:13" ht="11.25">
      <c r="D355" s="65"/>
      <c r="E355" s="66"/>
      <c r="F355" s="66"/>
      <c r="G355" s="66"/>
      <c r="H355" s="66"/>
      <c r="I355" s="66"/>
      <c r="K355" s="66"/>
      <c r="M355" s="66"/>
    </row>
    <row r="356" spans="4:13" ht="11.25">
      <c r="D356" s="65"/>
      <c r="E356" s="66"/>
      <c r="F356" s="66"/>
      <c r="G356" s="66"/>
      <c r="H356" s="66"/>
      <c r="I356" s="66"/>
      <c r="K356" s="66"/>
      <c r="M356" s="66"/>
    </row>
    <row r="357" spans="4:13" ht="11.25">
      <c r="D357" s="65"/>
      <c r="E357" s="66"/>
      <c r="F357" s="66"/>
      <c r="G357" s="66"/>
      <c r="H357" s="66"/>
      <c r="I357" s="66"/>
      <c r="K357" s="66"/>
      <c r="M357" s="66"/>
    </row>
    <row r="358" spans="4:13" ht="11.25">
      <c r="D358" s="65"/>
      <c r="E358" s="66"/>
      <c r="F358" s="66"/>
      <c r="G358" s="66"/>
      <c r="H358" s="66"/>
      <c r="I358" s="66"/>
      <c r="K358" s="66"/>
      <c r="M358" s="66"/>
    </row>
    <row r="359" spans="4:13" ht="11.25">
      <c r="D359" s="65"/>
      <c r="E359" s="66"/>
      <c r="F359" s="66"/>
      <c r="G359" s="66"/>
      <c r="H359" s="66"/>
      <c r="I359" s="66"/>
      <c r="K359" s="66"/>
      <c r="M359" s="66"/>
    </row>
    <row r="360" spans="4:13" ht="11.25">
      <c r="D360" s="65"/>
      <c r="E360" s="66"/>
      <c r="F360" s="66"/>
      <c r="G360" s="66"/>
      <c r="H360" s="66"/>
      <c r="I360" s="66"/>
      <c r="K360" s="66"/>
      <c r="M360" s="66"/>
    </row>
    <row r="361" spans="4:13" ht="11.25">
      <c r="D361" s="65"/>
      <c r="E361" s="66"/>
      <c r="F361" s="66"/>
      <c r="G361" s="66"/>
      <c r="H361" s="66"/>
      <c r="I361" s="66"/>
      <c r="K361" s="66"/>
      <c r="M361" s="66"/>
    </row>
    <row r="362" spans="4:13" ht="11.25">
      <c r="D362" s="65"/>
      <c r="E362" s="66"/>
      <c r="F362" s="66"/>
      <c r="G362" s="66"/>
      <c r="H362" s="66"/>
      <c r="I362" s="66"/>
      <c r="K362" s="66"/>
      <c r="M362" s="66"/>
    </row>
    <row r="363" spans="4:13" ht="11.25">
      <c r="D363" s="65"/>
      <c r="E363" s="66"/>
      <c r="F363" s="66"/>
      <c r="G363" s="66"/>
      <c r="H363" s="66"/>
      <c r="I363" s="66"/>
      <c r="K363" s="66"/>
      <c r="M363" s="66"/>
    </row>
    <row r="364" spans="4:13" ht="11.25">
      <c r="D364" s="65"/>
      <c r="E364" s="66"/>
      <c r="F364" s="66"/>
      <c r="G364" s="66"/>
      <c r="H364" s="66"/>
      <c r="I364" s="66"/>
      <c r="K364" s="66"/>
      <c r="M364" s="66"/>
    </row>
    <row r="365" spans="4:13" ht="11.25">
      <c r="D365" s="65"/>
      <c r="E365" s="66"/>
      <c r="F365" s="66"/>
      <c r="G365" s="66"/>
      <c r="H365" s="66"/>
      <c r="I365" s="66"/>
      <c r="K365" s="66"/>
      <c r="M365" s="66"/>
    </row>
    <row r="366" spans="4:13" ht="11.25">
      <c r="D366" s="65"/>
      <c r="E366" s="66"/>
      <c r="F366" s="66"/>
      <c r="G366" s="66"/>
      <c r="H366" s="66"/>
      <c r="I366" s="66"/>
      <c r="K366" s="66"/>
      <c r="M366" s="66"/>
    </row>
    <row r="367" spans="4:13" ht="11.25">
      <c r="D367" s="65"/>
      <c r="E367" s="66"/>
      <c r="F367" s="66"/>
      <c r="G367" s="66"/>
      <c r="H367" s="66"/>
      <c r="I367" s="66"/>
      <c r="K367" s="66"/>
      <c r="M367" s="66"/>
    </row>
    <row r="368" spans="4:13" ht="11.25">
      <c r="D368" s="65"/>
      <c r="E368" s="66"/>
      <c r="F368" s="66"/>
      <c r="G368" s="66"/>
      <c r="H368" s="66"/>
      <c r="I368" s="66"/>
      <c r="K368" s="66"/>
      <c r="M368" s="66"/>
    </row>
    <row r="369" spans="4:13" ht="11.25">
      <c r="D369" s="65"/>
      <c r="E369" s="66"/>
      <c r="F369" s="66"/>
      <c r="G369" s="66"/>
      <c r="H369" s="66"/>
      <c r="I369" s="66"/>
      <c r="K369" s="66"/>
      <c r="M369" s="66"/>
    </row>
    <row r="370" spans="4:13" ht="11.25">
      <c r="D370" s="65"/>
      <c r="E370" s="66"/>
      <c r="F370" s="66"/>
      <c r="G370" s="66"/>
      <c r="H370" s="66"/>
      <c r="I370" s="66"/>
      <c r="K370" s="66"/>
      <c r="M370" s="66"/>
    </row>
    <row r="371" spans="4:13" ht="11.25">
      <c r="D371" s="65"/>
      <c r="E371" s="66"/>
      <c r="F371" s="66"/>
      <c r="G371" s="66"/>
      <c r="H371" s="66"/>
      <c r="I371" s="66"/>
      <c r="K371" s="66"/>
      <c r="M371" s="66"/>
    </row>
    <row r="372" spans="4:13" ht="11.25">
      <c r="D372" s="65"/>
      <c r="E372" s="66"/>
      <c r="F372" s="66"/>
      <c r="G372" s="66"/>
      <c r="H372" s="66"/>
      <c r="I372" s="66"/>
      <c r="K372" s="66"/>
      <c r="M372" s="66"/>
    </row>
    <row r="373" spans="4:13" ht="11.25">
      <c r="D373" s="65"/>
      <c r="E373" s="66"/>
      <c r="F373" s="66"/>
      <c r="G373" s="66"/>
      <c r="H373" s="66"/>
      <c r="I373" s="66"/>
      <c r="K373" s="66"/>
      <c r="M373" s="66"/>
    </row>
    <row r="374" spans="4:13" ht="11.25">
      <c r="D374" s="65"/>
      <c r="E374" s="66"/>
      <c r="F374" s="66"/>
      <c r="G374" s="66"/>
      <c r="H374" s="66"/>
      <c r="I374" s="66"/>
      <c r="K374" s="66"/>
      <c r="M374" s="66"/>
    </row>
    <row r="375" spans="4:13" ht="11.25">
      <c r="D375" s="65"/>
      <c r="E375" s="66"/>
      <c r="F375" s="66"/>
      <c r="G375" s="66"/>
      <c r="H375" s="66"/>
      <c r="I375" s="66"/>
      <c r="K375" s="66"/>
      <c r="M375" s="66"/>
    </row>
    <row r="376" spans="4:13" ht="11.25">
      <c r="D376" s="65"/>
      <c r="E376" s="66"/>
      <c r="F376" s="66"/>
      <c r="G376" s="66"/>
      <c r="H376" s="66"/>
      <c r="I376" s="66"/>
      <c r="K376" s="66"/>
      <c r="M376" s="66"/>
    </row>
    <row r="377" spans="4:13" ht="11.25">
      <c r="D377" s="65"/>
      <c r="E377" s="66"/>
      <c r="F377" s="66"/>
      <c r="G377" s="66"/>
      <c r="H377" s="66"/>
      <c r="I377" s="66"/>
      <c r="K377" s="66"/>
      <c r="M377" s="66"/>
    </row>
    <row r="378" spans="4:13" ht="11.25">
      <c r="D378" s="65"/>
      <c r="E378" s="66"/>
      <c r="F378" s="66"/>
      <c r="G378" s="66"/>
      <c r="H378" s="66"/>
      <c r="I378" s="66"/>
      <c r="K378" s="66"/>
      <c r="M378" s="66"/>
    </row>
    <row r="379" spans="4:13" ht="11.25">
      <c r="D379" s="65"/>
      <c r="E379" s="66"/>
      <c r="F379" s="66"/>
      <c r="G379" s="66"/>
      <c r="H379" s="66"/>
      <c r="I379" s="66"/>
      <c r="K379" s="66"/>
      <c r="M379" s="66"/>
    </row>
    <row r="380" spans="4:13" ht="11.25">
      <c r="D380" s="65"/>
      <c r="E380" s="66"/>
      <c r="F380" s="66"/>
      <c r="G380" s="66"/>
      <c r="H380" s="66"/>
      <c r="I380" s="66"/>
      <c r="K380" s="66"/>
      <c r="M380" s="66"/>
    </row>
    <row r="381" spans="4:13" ht="11.25">
      <c r="D381" s="65"/>
      <c r="E381" s="66"/>
      <c r="F381" s="66"/>
      <c r="G381" s="66"/>
      <c r="H381" s="66"/>
      <c r="I381" s="66"/>
      <c r="K381" s="66"/>
      <c r="M381" s="66"/>
    </row>
    <row r="382" spans="4:13" ht="11.25">
      <c r="D382" s="65"/>
      <c r="E382" s="66"/>
      <c r="F382" s="66"/>
      <c r="G382" s="66"/>
      <c r="H382" s="66"/>
      <c r="I382" s="66"/>
      <c r="K382" s="66"/>
      <c r="M382" s="66"/>
    </row>
    <row r="383" spans="4:13" ht="11.25">
      <c r="D383" s="65"/>
      <c r="E383" s="66"/>
      <c r="F383" s="66"/>
      <c r="G383" s="66"/>
      <c r="H383" s="66"/>
      <c r="I383" s="66"/>
      <c r="K383" s="66"/>
      <c r="M383" s="66"/>
    </row>
    <row r="384" spans="4:13" ht="11.25">
      <c r="D384" s="65"/>
      <c r="E384" s="66"/>
      <c r="F384" s="66"/>
      <c r="G384" s="66"/>
      <c r="H384" s="66"/>
      <c r="I384" s="66"/>
      <c r="K384" s="66"/>
      <c r="M384" s="66"/>
    </row>
    <row r="385" spans="4:13" ht="11.25">
      <c r="D385" s="65"/>
      <c r="E385" s="66"/>
      <c r="F385" s="66"/>
      <c r="G385" s="66"/>
      <c r="H385" s="66"/>
      <c r="I385" s="66"/>
      <c r="K385" s="66"/>
      <c r="M385" s="66"/>
    </row>
    <row r="386" spans="4:13" ht="11.25">
      <c r="D386" s="65"/>
      <c r="E386" s="66"/>
      <c r="F386" s="66"/>
      <c r="G386" s="66"/>
      <c r="H386" s="66"/>
      <c r="I386" s="66"/>
      <c r="K386" s="66"/>
      <c r="M386" s="66"/>
    </row>
    <row r="387" spans="4:13" ht="11.25">
      <c r="D387" s="65"/>
      <c r="E387" s="66"/>
      <c r="F387" s="66"/>
      <c r="G387" s="66"/>
      <c r="H387" s="66"/>
      <c r="I387" s="66"/>
      <c r="K387" s="66"/>
      <c r="M387" s="66"/>
    </row>
    <row r="388" spans="4:13" ht="11.25">
      <c r="D388" s="65"/>
      <c r="E388" s="66"/>
      <c r="F388" s="66"/>
      <c r="G388" s="66"/>
      <c r="H388" s="66"/>
      <c r="I388" s="66"/>
      <c r="K388" s="66"/>
      <c r="M388" s="66"/>
    </row>
    <row r="389" spans="4:13" ht="11.25">
      <c r="D389" s="65"/>
      <c r="E389" s="66"/>
      <c r="F389" s="66"/>
      <c r="G389" s="66"/>
      <c r="H389" s="66"/>
      <c r="I389" s="66"/>
      <c r="K389" s="66"/>
      <c r="M389" s="66"/>
    </row>
    <row r="390" spans="4:13" ht="11.25">
      <c r="D390" s="65"/>
      <c r="E390" s="66"/>
      <c r="F390" s="66"/>
      <c r="G390" s="66"/>
      <c r="H390" s="66"/>
      <c r="I390" s="66"/>
      <c r="K390" s="66"/>
      <c r="M390" s="66"/>
    </row>
    <row r="391" spans="4:13" ht="11.25">
      <c r="D391" s="65"/>
      <c r="E391" s="66"/>
      <c r="F391" s="66"/>
      <c r="G391" s="66"/>
      <c r="H391" s="66"/>
      <c r="I391" s="66"/>
      <c r="K391" s="66"/>
      <c r="M391" s="66"/>
    </row>
    <row r="392" spans="4:13" ht="11.25">
      <c r="D392" s="65"/>
      <c r="E392" s="66"/>
      <c r="F392" s="66"/>
      <c r="G392" s="66"/>
      <c r="H392" s="66"/>
      <c r="I392" s="66"/>
      <c r="K392" s="66"/>
      <c r="M392" s="66"/>
    </row>
    <row r="393" spans="4:13" ht="11.25">
      <c r="D393" s="65"/>
      <c r="E393" s="66"/>
      <c r="F393" s="66"/>
      <c r="G393" s="66"/>
      <c r="H393" s="66"/>
      <c r="I393" s="66"/>
      <c r="K393" s="66"/>
      <c r="M393" s="66"/>
    </row>
    <row r="394" spans="4:13" ht="11.25">
      <c r="D394" s="65"/>
      <c r="E394" s="66"/>
      <c r="F394" s="66"/>
      <c r="G394" s="66"/>
      <c r="H394" s="66"/>
      <c r="I394" s="66"/>
      <c r="K394" s="66"/>
      <c r="M394" s="66"/>
    </row>
    <row r="395" spans="4:13" ht="11.25">
      <c r="D395" s="65"/>
      <c r="E395" s="66"/>
      <c r="F395" s="66"/>
      <c r="G395" s="66"/>
      <c r="H395" s="66"/>
      <c r="I395" s="66"/>
      <c r="K395" s="66"/>
      <c r="M395" s="66"/>
    </row>
    <row r="396" spans="4:13" ht="11.25">
      <c r="D396" s="65"/>
      <c r="E396" s="66"/>
      <c r="F396" s="66"/>
      <c r="G396" s="66"/>
      <c r="H396" s="66"/>
      <c r="I396" s="66"/>
      <c r="K396" s="66"/>
      <c r="M396" s="66"/>
    </row>
    <row r="397" spans="4:13" ht="11.25">
      <c r="D397" s="65"/>
      <c r="E397" s="66"/>
      <c r="F397" s="66"/>
      <c r="G397" s="66"/>
      <c r="H397" s="66"/>
      <c r="I397" s="66"/>
      <c r="K397" s="66"/>
      <c r="M397" s="66"/>
    </row>
    <row r="398" spans="4:13" ht="11.25">
      <c r="D398" s="65"/>
      <c r="E398" s="66"/>
      <c r="F398" s="66"/>
      <c r="G398" s="66"/>
      <c r="H398" s="66"/>
      <c r="I398" s="66"/>
      <c r="K398" s="66"/>
      <c r="M398" s="66"/>
    </row>
    <row r="399" spans="4:13" ht="11.25">
      <c r="D399" s="65"/>
      <c r="E399" s="66"/>
      <c r="F399" s="66"/>
      <c r="G399" s="66"/>
      <c r="H399" s="66"/>
      <c r="I399" s="66"/>
      <c r="K399" s="66"/>
      <c r="M399" s="66"/>
    </row>
    <row r="400" spans="4:13" ht="11.25">
      <c r="D400" s="65"/>
      <c r="E400" s="66"/>
      <c r="F400" s="66"/>
      <c r="G400" s="66"/>
      <c r="H400" s="66"/>
      <c r="I400" s="66"/>
      <c r="K400" s="66"/>
      <c r="M400" s="66"/>
    </row>
    <row r="401" spans="4:13" ht="11.25">
      <c r="D401" s="65"/>
      <c r="E401" s="66"/>
      <c r="F401" s="66"/>
      <c r="G401" s="66"/>
      <c r="H401" s="66"/>
      <c r="I401" s="66"/>
      <c r="K401" s="66"/>
      <c r="M401" s="66"/>
    </row>
    <row r="402" spans="4:13" ht="11.25">
      <c r="D402" s="65"/>
      <c r="E402" s="66"/>
      <c r="F402" s="66"/>
      <c r="G402" s="66"/>
      <c r="H402" s="66"/>
      <c r="I402" s="66"/>
      <c r="K402" s="66"/>
      <c r="M402" s="66"/>
    </row>
    <row r="403" spans="4:13" ht="11.25">
      <c r="D403" s="65"/>
      <c r="E403" s="66"/>
      <c r="F403" s="66"/>
      <c r="G403" s="66"/>
      <c r="H403" s="66"/>
      <c r="I403" s="66"/>
      <c r="K403" s="66"/>
      <c r="M403" s="66"/>
    </row>
    <row r="404" spans="4:13" ht="11.25">
      <c r="D404" s="65"/>
      <c r="E404" s="66"/>
      <c r="F404" s="66"/>
      <c r="G404" s="66"/>
      <c r="H404" s="66"/>
      <c r="I404" s="66"/>
      <c r="K404" s="66"/>
      <c r="M404" s="66"/>
    </row>
    <row r="405" spans="4:13" ht="11.25">
      <c r="D405" s="65"/>
      <c r="E405" s="66"/>
      <c r="F405" s="66"/>
      <c r="G405" s="66"/>
      <c r="H405" s="66"/>
      <c r="I405" s="66"/>
      <c r="K405" s="66"/>
      <c r="M405" s="66"/>
    </row>
    <row r="406" spans="4:13" ht="11.25">
      <c r="D406" s="65"/>
      <c r="E406" s="66"/>
      <c r="F406" s="66"/>
      <c r="G406" s="66"/>
      <c r="H406" s="66"/>
      <c r="I406" s="66"/>
      <c r="K406" s="66"/>
      <c r="M406" s="66"/>
    </row>
    <row r="407" spans="4:13" ht="11.25">
      <c r="D407" s="65"/>
      <c r="E407" s="66"/>
      <c r="F407" s="66"/>
      <c r="G407" s="66"/>
      <c r="H407" s="66"/>
      <c r="I407" s="66"/>
      <c r="K407" s="66"/>
      <c r="M407" s="66"/>
    </row>
    <row r="408" spans="4:13" ht="11.25">
      <c r="D408" s="65"/>
      <c r="E408" s="66"/>
      <c r="F408" s="66"/>
      <c r="G408" s="66"/>
      <c r="H408" s="66"/>
      <c r="I408" s="66"/>
      <c r="K408" s="66"/>
      <c r="M408" s="66"/>
    </row>
    <row r="409" spans="4:13" ht="11.25">
      <c r="D409" s="65"/>
      <c r="E409" s="66"/>
      <c r="F409" s="66"/>
      <c r="G409" s="66"/>
      <c r="H409" s="66"/>
      <c r="I409" s="66"/>
      <c r="K409" s="66"/>
      <c r="M409" s="66"/>
    </row>
    <row r="410" spans="4:13" ht="11.25">
      <c r="D410" s="65"/>
      <c r="E410" s="66"/>
      <c r="F410" s="66"/>
      <c r="G410" s="66"/>
      <c r="H410" s="66"/>
      <c r="I410" s="66"/>
      <c r="K410" s="66"/>
      <c r="M410" s="66"/>
    </row>
    <row r="411" spans="4:13" ht="11.25">
      <c r="D411" s="65"/>
      <c r="E411" s="66"/>
      <c r="F411" s="66"/>
      <c r="G411" s="66"/>
      <c r="H411" s="66"/>
      <c r="I411" s="66"/>
      <c r="K411" s="66"/>
      <c r="M411" s="66"/>
    </row>
    <row r="412" spans="4:13" ht="11.25">
      <c r="D412" s="65"/>
      <c r="E412" s="66"/>
      <c r="F412" s="66"/>
      <c r="G412" s="66"/>
      <c r="H412" s="66"/>
      <c r="I412" s="66"/>
      <c r="K412" s="66"/>
      <c r="M412" s="66"/>
    </row>
    <row r="413" spans="4:13" ht="11.25">
      <c r="D413" s="65"/>
      <c r="E413" s="66"/>
      <c r="F413" s="66"/>
      <c r="G413" s="66"/>
      <c r="H413" s="66"/>
      <c r="I413" s="66"/>
      <c r="K413" s="66"/>
      <c r="M413" s="66"/>
    </row>
    <row r="414" spans="4:13" ht="11.25">
      <c r="D414" s="65"/>
      <c r="E414" s="66"/>
      <c r="F414" s="66"/>
      <c r="G414" s="66"/>
      <c r="H414" s="66"/>
      <c r="I414" s="66"/>
      <c r="K414" s="66"/>
      <c r="M414" s="66"/>
    </row>
    <row r="415" spans="4:13" ht="11.25">
      <c r="D415" s="65"/>
      <c r="E415" s="66"/>
      <c r="F415" s="66"/>
      <c r="G415" s="66"/>
      <c r="H415" s="66"/>
      <c r="I415" s="66"/>
      <c r="K415" s="66"/>
      <c r="M415" s="66"/>
    </row>
    <row r="416" spans="4:13" ht="11.25">
      <c r="D416" s="65"/>
      <c r="E416" s="66"/>
      <c r="F416" s="66"/>
      <c r="G416" s="66"/>
      <c r="H416" s="66"/>
      <c r="I416" s="66"/>
      <c r="K416" s="66"/>
      <c r="M416" s="66"/>
    </row>
    <row r="417" spans="4:13" ht="11.25">
      <c r="D417" s="65"/>
      <c r="E417" s="66"/>
      <c r="F417" s="66"/>
      <c r="G417" s="66"/>
      <c r="H417" s="66"/>
      <c r="I417" s="66"/>
      <c r="K417" s="66"/>
      <c r="M417" s="66"/>
    </row>
    <row r="418" spans="4:13" ht="11.25">
      <c r="D418" s="65"/>
      <c r="E418" s="66"/>
      <c r="F418" s="66"/>
      <c r="G418" s="66"/>
      <c r="H418" s="66"/>
      <c r="I418" s="66"/>
      <c r="K418" s="66"/>
      <c r="M418" s="66"/>
    </row>
    <row r="419" spans="4:13" ht="11.25">
      <c r="D419" s="65"/>
      <c r="E419" s="66"/>
      <c r="F419" s="66"/>
      <c r="G419" s="66"/>
      <c r="H419" s="66"/>
      <c r="I419" s="66"/>
      <c r="K419" s="66"/>
      <c r="M419" s="66"/>
    </row>
    <row r="420" spans="4:13" ht="11.25">
      <c r="D420" s="65"/>
      <c r="E420" s="66"/>
      <c r="F420" s="66"/>
      <c r="G420" s="66"/>
      <c r="H420" s="66"/>
      <c r="I420" s="66"/>
      <c r="K420" s="66"/>
      <c r="M420" s="66"/>
    </row>
    <row r="421" spans="4:13" ht="11.25">
      <c r="D421" s="65"/>
      <c r="E421" s="66"/>
      <c r="F421" s="66"/>
      <c r="G421" s="66"/>
      <c r="H421" s="66"/>
      <c r="I421" s="66"/>
      <c r="K421" s="66"/>
      <c r="M421" s="66"/>
    </row>
    <row r="422" spans="4:13" ht="11.25">
      <c r="D422" s="65"/>
      <c r="E422" s="66"/>
      <c r="F422" s="66"/>
      <c r="G422" s="66"/>
      <c r="H422" s="66"/>
      <c r="I422" s="66"/>
      <c r="K422" s="66"/>
      <c r="M422" s="66"/>
    </row>
    <row r="423" spans="4:13" ht="11.25">
      <c r="D423" s="65"/>
      <c r="E423" s="66"/>
      <c r="F423" s="66"/>
      <c r="G423" s="66"/>
      <c r="H423" s="66"/>
      <c r="I423" s="66"/>
      <c r="K423" s="66"/>
      <c r="M423" s="66"/>
    </row>
    <row r="424" spans="4:13" ht="11.25">
      <c r="D424" s="65"/>
      <c r="E424" s="66"/>
      <c r="F424" s="66"/>
      <c r="G424" s="66"/>
      <c r="H424" s="66"/>
      <c r="I424" s="66"/>
      <c r="K424" s="66"/>
      <c r="M424" s="66"/>
    </row>
    <row r="425" spans="4:13" ht="11.25">
      <c r="D425" s="65"/>
      <c r="E425" s="66"/>
      <c r="F425" s="66"/>
      <c r="G425" s="66"/>
      <c r="H425" s="66"/>
      <c r="I425" s="66"/>
      <c r="K425" s="66"/>
      <c r="M425" s="66"/>
    </row>
    <row r="426" spans="4:13" ht="11.25">
      <c r="D426" s="65"/>
      <c r="E426" s="66"/>
      <c r="F426" s="66"/>
      <c r="G426" s="66"/>
      <c r="H426" s="66"/>
      <c r="I426" s="66"/>
      <c r="K426" s="66"/>
      <c r="M426" s="66"/>
    </row>
    <row r="427" spans="4:13" ht="11.25">
      <c r="D427" s="65"/>
      <c r="E427" s="66"/>
      <c r="F427" s="66"/>
      <c r="G427" s="66"/>
      <c r="H427" s="66"/>
      <c r="I427" s="66"/>
      <c r="K427" s="66"/>
      <c r="M427" s="66"/>
    </row>
    <row r="428" spans="4:13" ht="11.25">
      <c r="D428" s="65"/>
      <c r="E428" s="66"/>
      <c r="F428" s="66"/>
      <c r="G428" s="66"/>
      <c r="H428" s="66"/>
      <c r="I428" s="66"/>
      <c r="K428" s="66"/>
      <c r="M428" s="66"/>
    </row>
    <row r="429" spans="4:13" ht="11.25">
      <c r="D429" s="65"/>
      <c r="E429" s="66"/>
      <c r="F429" s="66"/>
      <c r="G429" s="66"/>
      <c r="H429" s="66"/>
      <c r="I429" s="66"/>
      <c r="K429" s="66"/>
      <c r="M429" s="66"/>
    </row>
    <row r="430" spans="4:13" ht="11.25">
      <c r="D430" s="65"/>
      <c r="E430" s="66"/>
      <c r="F430" s="66"/>
      <c r="G430" s="66"/>
      <c r="H430" s="66"/>
      <c r="I430" s="66"/>
      <c r="K430" s="66"/>
      <c r="M430" s="66"/>
    </row>
    <row r="431" spans="4:13" ht="11.25">
      <c r="D431" s="65"/>
      <c r="E431" s="66"/>
      <c r="F431" s="66"/>
      <c r="G431" s="66"/>
      <c r="H431" s="66"/>
      <c r="I431" s="66"/>
      <c r="K431" s="66"/>
      <c r="M431" s="66"/>
    </row>
    <row r="432" spans="4:13" ht="11.25">
      <c r="D432" s="65"/>
      <c r="E432" s="66"/>
      <c r="F432" s="66"/>
      <c r="G432" s="66"/>
      <c r="H432" s="66"/>
      <c r="I432" s="66"/>
      <c r="K432" s="66"/>
      <c r="M432" s="66"/>
    </row>
    <row r="433" spans="4:13" ht="11.25">
      <c r="D433" s="65"/>
      <c r="E433" s="66"/>
      <c r="F433" s="66"/>
      <c r="G433" s="66"/>
      <c r="H433" s="66"/>
      <c r="I433" s="66"/>
      <c r="K433" s="66"/>
      <c r="M433" s="66"/>
    </row>
    <row r="434" spans="4:13" ht="11.25">
      <c r="D434" s="65"/>
      <c r="E434" s="66"/>
      <c r="F434" s="66"/>
      <c r="G434" s="66"/>
      <c r="H434" s="66"/>
      <c r="I434" s="66"/>
      <c r="K434" s="66"/>
      <c r="M434" s="66"/>
    </row>
    <row r="435" spans="4:13" ht="11.25">
      <c r="D435" s="65"/>
      <c r="E435" s="66"/>
      <c r="F435" s="66"/>
      <c r="G435" s="66"/>
      <c r="H435" s="66"/>
      <c r="I435" s="66"/>
      <c r="K435" s="66"/>
      <c r="M435" s="66"/>
    </row>
    <row r="436" spans="4:13" ht="11.25">
      <c r="D436" s="65"/>
      <c r="E436" s="66"/>
      <c r="F436" s="66"/>
      <c r="G436" s="66"/>
      <c r="H436" s="66"/>
      <c r="I436" s="66"/>
      <c r="K436" s="66"/>
      <c r="M436" s="66"/>
    </row>
    <row r="437" spans="4:13" ht="11.25">
      <c r="D437" s="65"/>
      <c r="E437" s="66"/>
      <c r="F437" s="66"/>
      <c r="G437" s="66"/>
      <c r="H437" s="66"/>
      <c r="I437" s="66"/>
      <c r="K437" s="66"/>
      <c r="M437" s="66"/>
    </row>
    <row r="438" spans="4:13" ht="11.25">
      <c r="D438" s="65"/>
      <c r="E438" s="66"/>
      <c r="F438" s="66"/>
      <c r="G438" s="66"/>
      <c r="H438" s="66"/>
      <c r="I438" s="66"/>
      <c r="K438" s="66"/>
      <c r="M438" s="66"/>
    </row>
    <row r="439" spans="4:13" ht="11.25">
      <c r="D439" s="65"/>
      <c r="E439" s="66"/>
      <c r="F439" s="66"/>
      <c r="G439" s="66"/>
      <c r="H439" s="66"/>
      <c r="I439" s="66"/>
      <c r="K439" s="66"/>
      <c r="M439" s="66"/>
    </row>
    <row r="440" spans="4:13" ht="11.25">
      <c r="D440" s="65"/>
      <c r="E440" s="66"/>
      <c r="F440" s="66"/>
      <c r="G440" s="66"/>
      <c r="H440" s="66"/>
      <c r="I440" s="66"/>
      <c r="K440" s="66"/>
      <c r="M440" s="66"/>
    </row>
    <row r="441" spans="4:13" ht="11.25">
      <c r="D441" s="65"/>
      <c r="E441" s="66"/>
      <c r="F441" s="66"/>
      <c r="G441" s="66"/>
      <c r="H441" s="66"/>
      <c r="I441" s="66"/>
      <c r="K441" s="66"/>
      <c r="M441" s="66"/>
    </row>
    <row r="442" spans="4:13" ht="11.25">
      <c r="D442" s="65"/>
      <c r="E442" s="66"/>
      <c r="F442" s="66"/>
      <c r="G442" s="66"/>
      <c r="H442" s="66"/>
      <c r="I442" s="66"/>
      <c r="K442" s="66"/>
      <c r="M442" s="66"/>
    </row>
    <row r="443" spans="4:13" ht="11.25">
      <c r="D443" s="65"/>
      <c r="E443" s="66"/>
      <c r="F443" s="66"/>
      <c r="G443" s="66"/>
      <c r="H443" s="66"/>
      <c r="I443" s="66"/>
      <c r="K443" s="66"/>
      <c r="M443" s="66"/>
    </row>
    <row r="444" spans="4:13" ht="11.25">
      <c r="D444" s="65"/>
      <c r="E444" s="66"/>
      <c r="F444" s="66"/>
      <c r="G444" s="66"/>
      <c r="H444" s="66"/>
      <c r="I444" s="66"/>
      <c r="K444" s="66"/>
      <c r="M444" s="66"/>
    </row>
    <row r="445" spans="4:13" ht="11.25">
      <c r="D445" s="65"/>
      <c r="E445" s="66"/>
      <c r="F445" s="66"/>
      <c r="G445" s="66"/>
      <c r="H445" s="66"/>
      <c r="I445" s="66"/>
      <c r="K445" s="66"/>
      <c r="M445" s="66"/>
    </row>
    <row r="446" spans="4:13" ht="11.25">
      <c r="D446" s="65"/>
      <c r="E446" s="66"/>
      <c r="F446" s="66"/>
      <c r="G446" s="66"/>
      <c r="H446" s="66"/>
      <c r="I446" s="66"/>
      <c r="K446" s="66"/>
      <c r="M446" s="66"/>
    </row>
    <row r="447" spans="4:13" ht="11.25">
      <c r="D447" s="65"/>
      <c r="E447" s="66"/>
      <c r="F447" s="66"/>
      <c r="G447" s="66"/>
      <c r="H447" s="66"/>
      <c r="I447" s="66"/>
      <c r="K447" s="66"/>
      <c r="M447" s="66"/>
    </row>
    <row r="448" spans="4:13" ht="11.25">
      <c r="D448" s="65"/>
      <c r="E448" s="66"/>
      <c r="F448" s="66"/>
      <c r="G448" s="66"/>
      <c r="H448" s="66"/>
      <c r="I448" s="66"/>
      <c r="K448" s="66"/>
      <c r="M448" s="66"/>
    </row>
    <row r="449" spans="4:13" ht="11.25">
      <c r="D449" s="65"/>
      <c r="E449" s="66"/>
      <c r="F449" s="66"/>
      <c r="G449" s="66"/>
      <c r="H449" s="66"/>
      <c r="I449" s="66"/>
      <c r="K449" s="66"/>
      <c r="M449" s="66"/>
    </row>
    <row r="450" spans="4:13" ht="11.25">
      <c r="D450" s="65"/>
      <c r="E450" s="66"/>
      <c r="F450" s="66"/>
      <c r="G450" s="66"/>
      <c r="H450" s="66"/>
      <c r="I450" s="66"/>
      <c r="K450" s="66"/>
      <c r="M450" s="66"/>
    </row>
    <row r="451" spans="4:13" ht="11.25">
      <c r="D451" s="65"/>
      <c r="E451" s="66"/>
      <c r="F451" s="66"/>
      <c r="G451" s="66"/>
      <c r="H451" s="66"/>
      <c r="I451" s="66"/>
      <c r="K451" s="66"/>
      <c r="M451" s="66"/>
    </row>
    <row r="452" spans="4:13" ht="11.25">
      <c r="D452" s="65"/>
      <c r="E452" s="66"/>
      <c r="F452" s="66"/>
      <c r="G452" s="66"/>
      <c r="H452" s="66"/>
      <c r="I452" s="66"/>
      <c r="K452" s="66"/>
      <c r="M452" s="66"/>
    </row>
    <row r="453" spans="4:13" ht="11.25">
      <c r="D453" s="66"/>
      <c r="E453" s="66"/>
      <c r="F453" s="66"/>
      <c r="G453" s="66"/>
      <c r="H453" s="66"/>
      <c r="I453" s="66"/>
      <c r="K453" s="66"/>
      <c r="M453" s="66"/>
    </row>
    <row r="454" spans="4:13" ht="11.25">
      <c r="D454" s="66"/>
      <c r="E454" s="66"/>
      <c r="F454" s="66"/>
      <c r="G454" s="66"/>
      <c r="H454" s="66"/>
      <c r="I454" s="66"/>
      <c r="K454" s="66"/>
      <c r="M454" s="66"/>
    </row>
    <row r="455" spans="4:13" ht="11.25">
      <c r="D455" s="66"/>
      <c r="E455" s="66"/>
      <c r="F455" s="66"/>
      <c r="G455" s="66"/>
      <c r="H455" s="66"/>
      <c r="I455" s="66"/>
      <c r="K455" s="66"/>
      <c r="M455" s="66"/>
    </row>
    <row r="456" spans="4:13" ht="11.25">
      <c r="D456" s="66"/>
      <c r="E456" s="66"/>
      <c r="F456" s="66"/>
      <c r="G456" s="66"/>
      <c r="H456" s="66"/>
      <c r="I456" s="66"/>
      <c r="K456" s="66"/>
      <c r="M456" s="66"/>
    </row>
    <row r="457" spans="4:13" ht="11.25">
      <c r="D457" s="66"/>
      <c r="E457" s="66"/>
      <c r="F457" s="66"/>
      <c r="G457" s="66"/>
      <c r="H457" s="66"/>
      <c r="I457" s="66"/>
      <c r="K457" s="66"/>
      <c r="M457" s="66"/>
    </row>
    <row r="458" spans="4:13" ht="11.25">
      <c r="D458" s="66"/>
      <c r="E458" s="66"/>
      <c r="F458" s="66"/>
      <c r="G458" s="66"/>
      <c r="H458" s="66"/>
      <c r="I458" s="66"/>
      <c r="K458" s="66"/>
      <c r="M458" s="66"/>
    </row>
    <row r="459" spans="4:13" ht="11.25">
      <c r="D459" s="66"/>
      <c r="E459" s="66"/>
      <c r="F459" s="66"/>
      <c r="G459" s="66"/>
      <c r="H459" s="66"/>
      <c r="I459" s="66"/>
      <c r="K459" s="66"/>
      <c r="M459" s="66"/>
    </row>
    <row r="460" spans="4:13" ht="11.25">
      <c r="D460" s="66"/>
      <c r="E460" s="66"/>
      <c r="F460" s="66"/>
      <c r="G460" s="66"/>
      <c r="H460" s="66"/>
      <c r="I460" s="66"/>
      <c r="K460" s="66"/>
      <c r="M460" s="66"/>
    </row>
    <row r="461" spans="4:13" ht="11.25">
      <c r="D461" s="66"/>
      <c r="E461" s="66"/>
      <c r="F461" s="66"/>
      <c r="G461" s="66"/>
      <c r="H461" s="66"/>
      <c r="I461" s="66"/>
      <c r="K461" s="66"/>
      <c r="M461" s="66"/>
    </row>
    <row r="462" spans="4:13" ht="11.25">
      <c r="D462" s="66"/>
      <c r="E462" s="66"/>
      <c r="F462" s="66"/>
      <c r="G462" s="66"/>
      <c r="H462" s="66"/>
      <c r="I462" s="66"/>
      <c r="K462" s="66"/>
      <c r="M462" s="66"/>
    </row>
    <row r="463" spans="4:13" ht="11.25">
      <c r="D463" s="66"/>
      <c r="E463" s="66"/>
      <c r="F463" s="66"/>
      <c r="G463" s="66"/>
      <c r="H463" s="66"/>
      <c r="I463" s="66"/>
      <c r="K463" s="66"/>
      <c r="M463" s="66"/>
    </row>
    <row r="464" spans="4:13" ht="11.25">
      <c r="D464" s="66"/>
      <c r="E464" s="66"/>
      <c r="F464" s="66"/>
      <c r="G464" s="66"/>
      <c r="H464" s="66"/>
      <c r="I464" s="66"/>
      <c r="K464" s="66"/>
      <c r="M464" s="66"/>
    </row>
    <row r="465" spans="4:13" ht="11.25">
      <c r="D465" s="66"/>
      <c r="E465" s="66"/>
      <c r="F465" s="66"/>
      <c r="G465" s="66"/>
      <c r="H465" s="66"/>
      <c r="I465" s="66"/>
      <c r="K465" s="66"/>
      <c r="M465" s="66"/>
    </row>
    <row r="466" spans="4:13" ht="11.25">
      <c r="D466" s="66"/>
      <c r="E466" s="66"/>
      <c r="F466" s="66"/>
      <c r="G466" s="66"/>
      <c r="H466" s="66"/>
      <c r="I466" s="66"/>
      <c r="K466" s="66"/>
      <c r="M466" s="66"/>
    </row>
    <row r="467" spans="4:13" ht="11.25">
      <c r="D467" s="66"/>
      <c r="E467" s="66"/>
      <c r="F467" s="66"/>
      <c r="G467" s="66"/>
      <c r="H467" s="66"/>
      <c r="I467" s="66"/>
      <c r="K467" s="66"/>
      <c r="M467" s="66"/>
    </row>
    <row r="468" spans="4:13" ht="11.25">
      <c r="D468" s="66"/>
      <c r="E468" s="66"/>
      <c r="F468" s="66"/>
      <c r="G468" s="66"/>
      <c r="H468" s="66"/>
      <c r="I468" s="66"/>
      <c r="K468" s="66"/>
      <c r="M468" s="66"/>
    </row>
    <row r="469" spans="4:13" ht="11.25">
      <c r="D469" s="66"/>
      <c r="E469" s="66"/>
      <c r="F469" s="66"/>
      <c r="G469" s="66"/>
      <c r="H469" s="66"/>
      <c r="I469" s="66"/>
      <c r="K469" s="66"/>
      <c r="M469" s="66"/>
    </row>
    <row r="470" spans="4:13" ht="11.25">
      <c r="D470" s="66"/>
      <c r="E470" s="66"/>
      <c r="F470" s="66"/>
      <c r="G470" s="66"/>
      <c r="H470" s="66"/>
      <c r="I470" s="66"/>
      <c r="K470" s="66"/>
      <c r="M470" s="66"/>
    </row>
    <row r="471" spans="4:13" ht="11.25">
      <c r="D471" s="66"/>
      <c r="E471" s="66"/>
      <c r="F471" s="66"/>
      <c r="G471" s="66"/>
      <c r="H471" s="66"/>
      <c r="I471" s="66"/>
      <c r="K471" s="66"/>
      <c r="M471" s="66"/>
    </row>
    <row r="472" spans="4:13" ht="11.25">
      <c r="D472" s="66"/>
      <c r="E472" s="66"/>
      <c r="F472" s="66"/>
      <c r="G472" s="66"/>
      <c r="H472" s="66"/>
      <c r="I472" s="66"/>
      <c r="K472" s="66"/>
      <c r="M472" s="66"/>
    </row>
    <row r="473" spans="4:13" ht="11.25">
      <c r="D473" s="66"/>
      <c r="E473" s="66"/>
      <c r="F473" s="66"/>
      <c r="G473" s="66"/>
      <c r="H473" s="66"/>
      <c r="I473" s="66"/>
      <c r="K473" s="66"/>
      <c r="M473" s="66"/>
    </row>
    <row r="474" spans="4:13" ht="11.25">
      <c r="D474" s="66"/>
      <c r="E474" s="66"/>
      <c r="F474" s="66"/>
      <c r="G474" s="66"/>
      <c r="H474" s="66"/>
      <c r="I474" s="66"/>
      <c r="K474" s="66"/>
      <c r="M474" s="66"/>
    </row>
    <row r="475" spans="4:13" ht="11.25">
      <c r="D475" s="66"/>
      <c r="E475" s="66"/>
      <c r="F475" s="66"/>
      <c r="G475" s="66"/>
      <c r="H475" s="66"/>
      <c r="I475" s="66"/>
      <c r="K475" s="66"/>
      <c r="M475" s="66"/>
    </row>
    <row r="476" spans="4:13" ht="11.25">
      <c r="D476" s="66"/>
      <c r="E476" s="66"/>
      <c r="F476" s="66"/>
      <c r="G476" s="66"/>
      <c r="H476" s="66"/>
      <c r="I476" s="66"/>
      <c r="K476" s="66"/>
      <c r="M476" s="66"/>
    </row>
    <row r="477" spans="4:13" ht="11.25">
      <c r="D477" s="66"/>
      <c r="E477" s="66"/>
      <c r="F477" s="66"/>
      <c r="G477" s="66"/>
      <c r="H477" s="66"/>
      <c r="I477" s="66"/>
      <c r="K477" s="66"/>
      <c r="M477" s="66"/>
    </row>
    <row r="478" spans="4:13" ht="11.25">
      <c r="D478" s="66"/>
      <c r="E478" s="66"/>
      <c r="F478" s="66"/>
      <c r="G478" s="66"/>
      <c r="H478" s="66"/>
      <c r="I478" s="66"/>
      <c r="K478" s="66"/>
      <c r="M478" s="66"/>
    </row>
    <row r="479" spans="4:13" ht="11.25">
      <c r="D479" s="66"/>
      <c r="E479" s="66"/>
      <c r="F479" s="66"/>
      <c r="G479" s="66"/>
      <c r="H479" s="66"/>
      <c r="I479" s="66"/>
      <c r="K479" s="66"/>
      <c r="M479" s="66"/>
    </row>
    <row r="480" spans="4:13" ht="11.25">
      <c r="D480" s="66"/>
      <c r="E480" s="66"/>
      <c r="F480" s="66"/>
      <c r="G480" s="66"/>
      <c r="H480" s="66"/>
      <c r="I480" s="66"/>
      <c r="K480" s="66"/>
      <c r="M480" s="66"/>
    </row>
    <row r="481" spans="4:13" ht="11.25">
      <c r="D481" s="66"/>
      <c r="E481" s="66"/>
      <c r="F481" s="66"/>
      <c r="G481" s="66"/>
      <c r="H481" s="66"/>
      <c r="I481" s="66"/>
      <c r="K481" s="66"/>
      <c r="M481" s="66"/>
    </row>
    <row r="482" spans="4:13" ht="11.25">
      <c r="D482" s="66"/>
      <c r="E482" s="66"/>
      <c r="F482" s="66"/>
      <c r="G482" s="66"/>
      <c r="H482" s="66"/>
      <c r="I482" s="66"/>
      <c r="K482" s="66"/>
      <c r="M482" s="66"/>
    </row>
    <row r="483" spans="4:13" ht="11.25">
      <c r="D483" s="66"/>
      <c r="E483" s="66"/>
      <c r="F483" s="66"/>
      <c r="G483" s="66"/>
      <c r="H483" s="66"/>
      <c r="I483" s="66"/>
      <c r="K483" s="66"/>
      <c r="M483" s="66"/>
    </row>
    <row r="484" spans="4:13" ht="11.25">
      <c r="D484" s="66"/>
      <c r="E484" s="66"/>
      <c r="F484" s="66"/>
      <c r="G484" s="66"/>
      <c r="H484" s="66"/>
      <c r="I484" s="66"/>
      <c r="K484" s="66"/>
      <c r="M484" s="66"/>
    </row>
    <row r="485" spans="4:13" ht="11.25">
      <c r="D485" s="66"/>
      <c r="E485" s="66"/>
      <c r="F485" s="66"/>
      <c r="G485" s="66"/>
      <c r="H485" s="66"/>
      <c r="I485" s="66"/>
      <c r="K485" s="66"/>
      <c r="M485" s="66"/>
    </row>
    <row r="486" spans="4:13" ht="11.25">
      <c r="D486" s="66"/>
      <c r="E486" s="66"/>
      <c r="F486" s="66"/>
      <c r="G486" s="66"/>
      <c r="H486" s="66"/>
      <c r="I486" s="66"/>
      <c r="K486" s="66"/>
      <c r="M486" s="66"/>
    </row>
    <row r="487" spans="4:13" ht="11.25">
      <c r="D487" s="66"/>
      <c r="E487" s="66"/>
      <c r="F487" s="66"/>
      <c r="G487" s="66"/>
      <c r="H487" s="66"/>
      <c r="I487" s="66"/>
      <c r="K487" s="66"/>
      <c r="M487" s="66"/>
    </row>
    <row r="488" spans="4:13" ht="11.25">
      <c r="D488" s="66"/>
      <c r="E488" s="66"/>
      <c r="F488" s="66"/>
      <c r="G488" s="66"/>
      <c r="H488" s="66"/>
      <c r="I488" s="66"/>
      <c r="K488" s="66"/>
      <c r="M488" s="66"/>
    </row>
    <row r="489" spans="4:13" ht="11.25">
      <c r="D489" s="66"/>
      <c r="E489" s="66"/>
      <c r="F489" s="66"/>
      <c r="G489" s="66"/>
      <c r="H489" s="66"/>
      <c r="I489" s="66"/>
      <c r="K489" s="66"/>
      <c r="M489" s="66"/>
    </row>
    <row r="490" spans="4:13" ht="11.25">
      <c r="D490" s="66"/>
      <c r="E490" s="66"/>
      <c r="F490" s="66"/>
      <c r="G490" s="66"/>
      <c r="H490" s="66"/>
      <c r="I490" s="66"/>
      <c r="K490" s="66"/>
      <c r="M490" s="66"/>
    </row>
    <row r="491" spans="4:13" ht="11.25">
      <c r="D491" s="66"/>
      <c r="E491" s="66"/>
      <c r="F491" s="66"/>
      <c r="G491" s="66"/>
      <c r="H491" s="66"/>
      <c r="I491" s="66"/>
      <c r="K491" s="66"/>
      <c r="M491" s="66"/>
    </row>
    <row r="492" spans="4:13" ht="11.25">
      <c r="D492" s="66"/>
      <c r="E492" s="66"/>
      <c r="F492" s="66"/>
      <c r="G492" s="66"/>
      <c r="H492" s="66"/>
      <c r="I492" s="66"/>
      <c r="K492" s="66"/>
      <c r="M492" s="66"/>
    </row>
    <row r="493" spans="4:13" ht="11.25">
      <c r="D493" s="66"/>
      <c r="E493" s="66"/>
      <c r="F493" s="66"/>
      <c r="G493" s="66"/>
      <c r="H493" s="66"/>
      <c r="I493" s="66"/>
      <c r="K493" s="66"/>
      <c r="M493" s="66"/>
    </row>
    <row r="494" spans="4:13" ht="11.25">
      <c r="D494" s="66"/>
      <c r="E494" s="66"/>
      <c r="F494" s="66"/>
      <c r="G494" s="66"/>
      <c r="H494" s="66"/>
      <c r="I494" s="66"/>
      <c r="K494" s="66"/>
      <c r="M494" s="66"/>
    </row>
    <row r="495" spans="4:13" ht="11.25">
      <c r="D495" s="66"/>
      <c r="E495" s="66"/>
      <c r="F495" s="66"/>
      <c r="G495" s="66"/>
      <c r="H495" s="66"/>
      <c r="I495" s="66"/>
      <c r="K495" s="66"/>
      <c r="M495" s="66"/>
    </row>
    <row r="496" spans="4:13" ht="11.25">
      <c r="D496" s="66"/>
      <c r="E496" s="66"/>
      <c r="F496" s="66"/>
      <c r="G496" s="66"/>
      <c r="H496" s="66"/>
      <c r="I496" s="66"/>
      <c r="K496" s="66"/>
      <c r="M496" s="66"/>
    </row>
    <row r="497" spans="4:13" ht="11.25">
      <c r="D497" s="66"/>
      <c r="E497" s="66"/>
      <c r="F497" s="66"/>
      <c r="G497" s="66"/>
      <c r="H497" s="66"/>
      <c r="I497" s="66"/>
      <c r="K497" s="66"/>
      <c r="M497" s="66"/>
    </row>
    <row r="498" spans="4:13" ht="11.25">
      <c r="D498" s="66"/>
      <c r="E498" s="66"/>
      <c r="F498" s="66"/>
      <c r="G498" s="66"/>
      <c r="H498" s="66"/>
      <c r="I498" s="66"/>
      <c r="K498" s="66"/>
      <c r="M498" s="66"/>
    </row>
    <row r="499" spans="4:13" ht="11.25">
      <c r="D499" s="66"/>
      <c r="E499" s="66"/>
      <c r="F499" s="66"/>
      <c r="G499" s="66"/>
      <c r="H499" s="66"/>
      <c r="I499" s="66"/>
      <c r="K499" s="66"/>
      <c r="M499" s="66"/>
    </row>
    <row r="500" spans="4:13" ht="11.25">
      <c r="D500" s="66"/>
      <c r="E500" s="66"/>
      <c r="F500" s="66"/>
      <c r="G500" s="66"/>
      <c r="H500" s="66"/>
      <c r="I500" s="66"/>
      <c r="K500" s="66"/>
      <c r="M500" s="66"/>
    </row>
    <row r="501" spans="4:13" ht="11.25">
      <c r="D501" s="66"/>
      <c r="E501" s="66"/>
      <c r="F501" s="66"/>
      <c r="G501" s="66"/>
      <c r="H501" s="66"/>
      <c r="I501" s="66"/>
      <c r="K501" s="66"/>
      <c r="M501" s="66"/>
    </row>
    <row r="502" spans="4:13" ht="11.25">
      <c r="D502" s="66"/>
      <c r="E502" s="66"/>
      <c r="F502" s="66"/>
      <c r="G502" s="66"/>
      <c r="H502" s="66"/>
      <c r="I502" s="66"/>
      <c r="K502" s="66"/>
      <c r="M502" s="66"/>
    </row>
    <row r="503" spans="4:13" ht="11.25">
      <c r="D503" s="66"/>
      <c r="E503" s="66"/>
      <c r="F503" s="66"/>
      <c r="G503" s="66"/>
      <c r="H503" s="66"/>
      <c r="I503" s="66"/>
      <c r="K503" s="66"/>
      <c r="M503" s="66"/>
    </row>
    <row r="504" spans="4:13" ht="11.25">
      <c r="D504" s="66"/>
      <c r="E504" s="66"/>
      <c r="F504" s="66"/>
      <c r="G504" s="66"/>
      <c r="H504" s="66"/>
      <c r="I504" s="66"/>
      <c r="K504" s="66"/>
      <c r="M504" s="66"/>
    </row>
    <row r="505" spans="4:13" ht="11.25">
      <c r="D505" s="66"/>
      <c r="E505" s="66"/>
      <c r="F505" s="66"/>
      <c r="G505" s="66"/>
      <c r="H505" s="66"/>
      <c r="I505" s="66"/>
      <c r="K505" s="66"/>
      <c r="M505" s="66"/>
    </row>
    <row r="506" spans="4:13" ht="11.25">
      <c r="D506" s="66"/>
      <c r="E506" s="66"/>
      <c r="F506" s="66"/>
      <c r="G506" s="66"/>
      <c r="H506" s="66"/>
      <c r="I506" s="66"/>
      <c r="K506" s="66"/>
      <c r="M506" s="66"/>
    </row>
    <row r="507" spans="4:13" ht="11.25">
      <c r="D507" s="66"/>
      <c r="E507" s="66"/>
      <c r="F507" s="66"/>
      <c r="G507" s="66"/>
      <c r="H507" s="66"/>
      <c r="I507" s="66"/>
      <c r="K507" s="66"/>
      <c r="M507" s="66"/>
    </row>
    <row r="508" spans="4:13" ht="11.25">
      <c r="D508" s="66"/>
      <c r="E508" s="66"/>
      <c r="F508" s="66"/>
      <c r="G508" s="66"/>
      <c r="H508" s="66"/>
      <c r="I508" s="66"/>
      <c r="K508" s="66"/>
      <c r="M508" s="66"/>
    </row>
    <row r="509" spans="4:13" ht="11.25">
      <c r="D509" s="66"/>
      <c r="E509" s="66"/>
      <c r="F509" s="66"/>
      <c r="G509" s="66"/>
      <c r="H509" s="66"/>
      <c r="I509" s="66"/>
      <c r="K509" s="66"/>
      <c r="M509" s="66"/>
    </row>
    <row r="510" spans="4:13" ht="11.25">
      <c r="D510" s="66"/>
      <c r="E510" s="66"/>
      <c r="F510" s="66"/>
      <c r="G510" s="66"/>
      <c r="H510" s="66"/>
      <c r="I510" s="66"/>
      <c r="K510" s="66"/>
      <c r="M510" s="66"/>
    </row>
    <row r="511" spans="4:13" ht="11.25">
      <c r="D511" s="66"/>
      <c r="E511" s="66"/>
      <c r="F511" s="66"/>
      <c r="G511" s="66"/>
      <c r="H511" s="66"/>
      <c r="I511" s="66"/>
      <c r="K511" s="66"/>
      <c r="M511" s="66"/>
    </row>
    <row r="512" spans="4:13" ht="11.25">
      <c r="D512" s="66"/>
      <c r="E512" s="66"/>
      <c r="F512" s="66"/>
      <c r="G512" s="66"/>
      <c r="H512" s="66"/>
      <c r="I512" s="66"/>
      <c r="K512" s="66"/>
      <c r="M512" s="66"/>
    </row>
    <row r="513" spans="4:13" ht="11.25">
      <c r="D513" s="66"/>
      <c r="E513" s="66"/>
      <c r="F513" s="66"/>
      <c r="G513" s="66"/>
      <c r="H513" s="66"/>
      <c r="I513" s="66"/>
      <c r="K513" s="66"/>
      <c r="M513" s="66"/>
    </row>
    <row r="514" spans="4:13" ht="11.25">
      <c r="D514" s="66"/>
      <c r="E514" s="66"/>
      <c r="F514" s="66"/>
      <c r="G514" s="66"/>
      <c r="H514" s="66"/>
      <c r="I514" s="66"/>
      <c r="K514" s="66"/>
      <c r="M514" s="66"/>
    </row>
    <row r="515" spans="4:13" ht="11.25">
      <c r="D515" s="66"/>
      <c r="E515" s="66"/>
      <c r="F515" s="66"/>
      <c r="G515" s="66"/>
      <c r="H515" s="66"/>
      <c r="I515" s="66"/>
      <c r="K515" s="66"/>
      <c r="M515" s="66"/>
    </row>
    <row r="516" spans="4:13" ht="11.25">
      <c r="D516" s="66"/>
      <c r="E516" s="66"/>
      <c r="F516" s="66"/>
      <c r="G516" s="66"/>
      <c r="H516" s="66"/>
      <c r="I516" s="66"/>
      <c r="K516" s="66"/>
      <c r="M516" s="66"/>
    </row>
    <row r="517" spans="4:13" ht="11.25">
      <c r="D517" s="66"/>
      <c r="E517" s="66"/>
      <c r="F517" s="66"/>
      <c r="G517" s="66"/>
      <c r="H517" s="66"/>
      <c r="I517" s="66"/>
      <c r="K517" s="66"/>
      <c r="M517" s="66"/>
    </row>
    <row r="518" spans="4:13" ht="11.25">
      <c r="D518" s="66"/>
      <c r="E518" s="66"/>
      <c r="F518" s="66"/>
      <c r="G518" s="66"/>
      <c r="H518" s="66"/>
      <c r="I518" s="66"/>
      <c r="K518" s="66"/>
      <c r="M518" s="66"/>
    </row>
    <row r="519" spans="4:13" ht="11.25">
      <c r="D519" s="66"/>
      <c r="E519" s="66"/>
      <c r="F519" s="66"/>
      <c r="G519" s="66"/>
      <c r="H519" s="66"/>
      <c r="I519" s="66"/>
      <c r="K519" s="66"/>
      <c r="M519" s="66"/>
    </row>
    <row r="520" spans="4:13" ht="11.25">
      <c r="D520" s="66"/>
      <c r="E520" s="66"/>
      <c r="F520" s="66"/>
      <c r="G520" s="66"/>
      <c r="H520" s="66"/>
      <c r="I520" s="66"/>
      <c r="K520" s="66"/>
      <c r="M520" s="66"/>
    </row>
    <row r="521" spans="4:13" ht="11.25">
      <c r="D521" s="66"/>
      <c r="E521" s="66"/>
      <c r="F521" s="66"/>
      <c r="G521" s="66"/>
      <c r="H521" s="66"/>
      <c r="I521" s="66"/>
      <c r="K521" s="66"/>
      <c r="M521" s="66"/>
    </row>
    <row r="522" spans="4:13" ht="11.25">
      <c r="D522" s="66"/>
      <c r="E522" s="66"/>
      <c r="F522" s="66"/>
      <c r="G522" s="66"/>
      <c r="H522" s="66"/>
      <c r="I522" s="66"/>
      <c r="K522" s="66"/>
      <c r="M522" s="66"/>
    </row>
    <row r="523" spans="4:13" ht="11.25">
      <c r="D523" s="66"/>
      <c r="E523" s="66"/>
      <c r="F523" s="66"/>
      <c r="G523" s="66"/>
      <c r="H523" s="66"/>
      <c r="I523" s="66"/>
      <c r="K523" s="66"/>
      <c r="M523" s="66"/>
    </row>
    <row r="524" spans="4:13" ht="11.25">
      <c r="D524" s="66"/>
      <c r="E524" s="66"/>
      <c r="F524" s="66"/>
      <c r="G524" s="66"/>
      <c r="H524" s="66"/>
      <c r="I524" s="66"/>
      <c r="K524" s="66"/>
      <c r="M524" s="66"/>
    </row>
    <row r="525" spans="4:13" ht="11.25">
      <c r="D525" s="66"/>
      <c r="E525" s="66"/>
      <c r="F525" s="66"/>
      <c r="G525" s="66"/>
      <c r="H525" s="66"/>
      <c r="I525" s="66"/>
      <c r="K525" s="66"/>
      <c r="M525" s="66"/>
    </row>
    <row r="526" spans="4:13" ht="11.25">
      <c r="D526" s="66"/>
      <c r="E526" s="66"/>
      <c r="F526" s="66"/>
      <c r="G526" s="66"/>
      <c r="H526" s="66"/>
      <c r="I526" s="66"/>
      <c r="K526" s="66"/>
      <c r="M526" s="66"/>
    </row>
    <row r="527" spans="4:13" ht="11.25">
      <c r="D527" s="66"/>
      <c r="E527" s="66"/>
      <c r="F527" s="66"/>
      <c r="G527" s="66"/>
      <c r="H527" s="66"/>
      <c r="I527" s="66"/>
      <c r="K527" s="66"/>
      <c r="M527" s="66"/>
    </row>
    <row r="528" spans="4:13" ht="11.25">
      <c r="D528" s="66"/>
      <c r="E528" s="66"/>
      <c r="F528" s="66"/>
      <c r="G528" s="66"/>
      <c r="H528" s="66"/>
      <c r="I528" s="66"/>
      <c r="K528" s="66"/>
      <c r="M528" s="66"/>
    </row>
    <row r="529" spans="4:13" ht="11.25">
      <c r="D529" s="66"/>
      <c r="E529" s="66"/>
      <c r="F529" s="66"/>
      <c r="G529" s="66"/>
      <c r="H529" s="66"/>
      <c r="I529" s="66"/>
      <c r="K529" s="66"/>
      <c r="M529" s="66"/>
    </row>
    <row r="530" spans="4:13" ht="11.25">
      <c r="D530" s="66"/>
      <c r="E530" s="66"/>
      <c r="F530" s="66"/>
      <c r="G530" s="66"/>
      <c r="H530" s="66"/>
      <c r="I530" s="66"/>
      <c r="K530" s="66"/>
      <c r="M530" s="66"/>
    </row>
    <row r="531" spans="4:13" ht="11.25">
      <c r="D531" s="66"/>
      <c r="E531" s="66"/>
      <c r="F531" s="66"/>
      <c r="G531" s="66"/>
      <c r="H531" s="66"/>
      <c r="I531" s="66"/>
      <c r="K531" s="66"/>
      <c r="M531" s="66"/>
    </row>
    <row r="532" spans="4:13" ht="11.25">
      <c r="D532" s="66"/>
      <c r="E532" s="66"/>
      <c r="F532" s="66"/>
      <c r="G532" s="66"/>
      <c r="H532" s="66"/>
      <c r="I532" s="66"/>
      <c r="K532" s="66"/>
      <c r="M532" s="66"/>
    </row>
    <row r="533" spans="4:13" ht="11.25">
      <c r="D533" s="66"/>
      <c r="E533" s="66"/>
      <c r="F533" s="66"/>
      <c r="G533" s="66"/>
      <c r="H533" s="66"/>
      <c r="I533" s="66"/>
      <c r="K533" s="66"/>
      <c r="M533" s="66"/>
    </row>
    <row r="534" spans="4:13" ht="11.25">
      <c r="D534" s="66"/>
      <c r="E534" s="66"/>
      <c r="F534" s="66"/>
      <c r="G534" s="66"/>
      <c r="H534" s="66"/>
      <c r="I534" s="66"/>
      <c r="K534" s="66"/>
      <c r="M534" s="66"/>
    </row>
    <row r="535" spans="4:13" ht="11.25">
      <c r="D535" s="66"/>
      <c r="E535" s="66"/>
      <c r="F535" s="66"/>
      <c r="G535" s="66"/>
      <c r="H535" s="66"/>
      <c r="I535" s="66"/>
      <c r="K535" s="66"/>
      <c r="M535" s="66"/>
    </row>
    <row r="536" spans="4:13" ht="11.25">
      <c r="D536" s="66"/>
      <c r="E536" s="66"/>
      <c r="F536" s="66"/>
      <c r="G536" s="66"/>
      <c r="H536" s="66"/>
      <c r="I536" s="66"/>
      <c r="K536" s="66"/>
      <c r="M536" s="66"/>
    </row>
    <row r="537" spans="4:13" ht="11.25">
      <c r="D537" s="66"/>
      <c r="E537" s="66"/>
      <c r="F537" s="66"/>
      <c r="G537" s="66"/>
      <c r="H537" s="66"/>
      <c r="I537" s="66"/>
      <c r="K537" s="66"/>
      <c r="M537" s="66"/>
    </row>
    <row r="538" spans="4:13" ht="11.25">
      <c r="D538" s="66"/>
      <c r="E538" s="66"/>
      <c r="F538" s="66"/>
      <c r="G538" s="66"/>
      <c r="H538" s="66"/>
      <c r="I538" s="66"/>
      <c r="K538" s="66"/>
      <c r="M538" s="66"/>
    </row>
    <row r="539" spans="4:13" ht="11.25">
      <c r="D539" s="66"/>
      <c r="E539" s="66"/>
      <c r="F539" s="66"/>
      <c r="G539" s="66"/>
      <c r="H539" s="66"/>
      <c r="I539" s="66"/>
      <c r="K539" s="66"/>
      <c r="M539" s="66"/>
    </row>
    <row r="540" spans="4:13" ht="11.25">
      <c r="D540" s="66"/>
      <c r="E540" s="66"/>
      <c r="F540" s="66"/>
      <c r="G540" s="66"/>
      <c r="H540" s="66"/>
      <c r="I540" s="66"/>
      <c r="K540" s="66"/>
      <c r="M540" s="66"/>
    </row>
    <row r="541" spans="4:13" ht="11.25">
      <c r="D541" s="66"/>
      <c r="E541" s="66"/>
      <c r="F541" s="66"/>
      <c r="G541" s="66"/>
      <c r="H541" s="66"/>
      <c r="I541" s="66"/>
      <c r="K541" s="66"/>
      <c r="M541" s="66"/>
    </row>
    <row r="542" spans="4:13" ht="11.25">
      <c r="D542" s="66"/>
      <c r="E542" s="66"/>
      <c r="F542" s="66"/>
      <c r="G542" s="66"/>
      <c r="H542" s="66"/>
      <c r="I542" s="66"/>
      <c r="K542" s="66"/>
      <c r="M542" s="66"/>
    </row>
    <row r="543" spans="4:13" ht="11.25">
      <c r="D543" s="66"/>
      <c r="E543" s="66"/>
      <c r="F543" s="66"/>
      <c r="G543" s="66"/>
      <c r="H543" s="66"/>
      <c r="I543" s="66"/>
      <c r="K543" s="66"/>
      <c r="M543" s="66"/>
    </row>
    <row r="544" spans="4:13" ht="11.25">
      <c r="D544" s="66"/>
      <c r="E544" s="66"/>
      <c r="F544" s="66"/>
      <c r="G544" s="66"/>
      <c r="H544" s="66"/>
      <c r="I544" s="66"/>
      <c r="K544" s="66"/>
      <c r="M544" s="66"/>
    </row>
    <row r="545" spans="4:13" ht="11.25">
      <c r="D545" s="66"/>
      <c r="E545" s="66"/>
      <c r="F545" s="66"/>
      <c r="G545" s="66"/>
      <c r="H545" s="66"/>
      <c r="I545" s="66"/>
      <c r="K545" s="66"/>
      <c r="M545" s="66"/>
    </row>
    <row r="546" spans="4:13" ht="11.25">
      <c r="D546" s="66"/>
      <c r="E546" s="66"/>
      <c r="F546" s="66"/>
      <c r="G546" s="66"/>
      <c r="H546" s="66"/>
      <c r="I546" s="66"/>
      <c r="K546" s="66"/>
      <c r="M546" s="66"/>
    </row>
    <row r="547" spans="4:13" ht="11.25">
      <c r="D547" s="66"/>
      <c r="E547" s="66"/>
      <c r="F547" s="66"/>
      <c r="G547" s="66"/>
      <c r="H547" s="66"/>
      <c r="I547" s="66"/>
      <c r="K547" s="66"/>
      <c r="M547" s="66"/>
    </row>
    <row r="548" spans="4:13" ht="11.25">
      <c r="D548" s="66"/>
      <c r="E548" s="66"/>
      <c r="F548" s="66"/>
      <c r="G548" s="66"/>
      <c r="H548" s="66"/>
      <c r="I548" s="66"/>
      <c r="K548" s="66"/>
      <c r="M548" s="66"/>
    </row>
    <row r="549" spans="4:13" ht="11.25">
      <c r="D549" s="66"/>
      <c r="E549" s="66"/>
      <c r="F549" s="66"/>
      <c r="G549" s="66"/>
      <c r="H549" s="66"/>
      <c r="I549" s="66"/>
      <c r="K549" s="66"/>
      <c r="M549" s="66"/>
    </row>
    <row r="550" spans="4:13" ht="11.25">
      <c r="D550" s="66"/>
      <c r="E550" s="66"/>
      <c r="F550" s="66"/>
      <c r="G550" s="66"/>
      <c r="H550" s="66"/>
      <c r="I550" s="66"/>
      <c r="K550" s="66"/>
      <c r="M550" s="66"/>
    </row>
    <row r="551" spans="4:13" ht="11.25">
      <c r="D551" s="66"/>
      <c r="E551" s="66"/>
      <c r="F551" s="66"/>
      <c r="G551" s="66"/>
      <c r="H551" s="66"/>
      <c r="I551" s="66"/>
      <c r="K551" s="66"/>
      <c r="M551" s="66"/>
    </row>
    <row r="552" spans="4:13" ht="11.25">
      <c r="D552" s="66"/>
      <c r="E552" s="66"/>
      <c r="F552" s="66"/>
      <c r="G552" s="66"/>
      <c r="H552" s="66"/>
      <c r="I552" s="66"/>
      <c r="K552" s="66"/>
      <c r="M552" s="66"/>
    </row>
    <row r="553" spans="4:13" ht="11.25">
      <c r="D553" s="66"/>
      <c r="E553" s="66"/>
      <c r="F553" s="66"/>
      <c r="G553" s="66"/>
      <c r="H553" s="66"/>
      <c r="I553" s="66"/>
      <c r="K553" s="66"/>
      <c r="M553" s="66"/>
    </row>
    <row r="554" spans="4:13" ht="11.25">
      <c r="D554" s="66"/>
      <c r="E554" s="66"/>
      <c r="F554" s="66"/>
      <c r="G554" s="66"/>
      <c r="H554" s="66"/>
      <c r="I554" s="66"/>
      <c r="K554" s="66"/>
      <c r="M554" s="66"/>
    </row>
  </sheetData>
  <sheetProtection/>
  <mergeCells count="7">
    <mergeCell ref="I9:J10"/>
    <mergeCell ref="K9:L10"/>
    <mergeCell ref="D9:D10"/>
    <mergeCell ref="E9:E10"/>
    <mergeCell ref="F9:F10"/>
    <mergeCell ref="G9:G10"/>
    <mergeCell ref="H9:H10"/>
  </mergeCells>
  <hyperlinks>
    <hyperlink ref="F45" r:id="rId1" display="Чай ароматизированный купаж Мой ангел, россыпь"/>
    <hyperlink ref="F57" r:id="rId2" display="Чай ароматизированный черный &quot;Клубника и Дыня&quot;, россыпь"/>
    <hyperlink ref="F60" r:id="rId3" display="Чай ароматизированный черный &quot;Липовый мед&quot;, россыпь"/>
    <hyperlink ref="F48" r:id="rId4" display="Чай ароматизированный черный &quot;Айриш Крим.&quot;, россыпь"/>
    <hyperlink ref="F51" r:id="rId5" display="Чай ароматизированный черный &quot;Земляника со сливками&quot;, россыпь"/>
    <hyperlink ref="F93" r:id="rId6" display="Чай ароматизированный черный Эрл Грей, россыпь"/>
    <hyperlink ref="F54" r:id="rId7" display="Чай ароматизированный черный &quot;Имбирный Пряник&quot;, россыпь"/>
    <hyperlink ref="F42" r:id="rId8" display="Чай ароматизированный купаж 1001 ночь россыпь"/>
    <hyperlink ref="F90" r:id="rId9" display="Чай ароматизированный черный Эрл Грей Голубой Цветок, россыпь"/>
    <hyperlink ref="F75" r:id="rId10" display="Чай ароматизированный черный Лесная Ягода, россыпь"/>
    <hyperlink ref="F69" r:id="rId11" display="Чай ароматизированный черный Екатерина Великая, россыпь"/>
    <hyperlink ref="F66" r:id="rId12" display="Чай ароматизированный черный Граф Орлов, россыпь"/>
    <hyperlink ref="F84" r:id="rId13" display="Чай ароматизированный черный Чабрец, россыпь"/>
    <hyperlink ref="F36" r:id="rId14" display="Чай ароматизированный зеленый Соу-Сэп, россыпь"/>
    <hyperlink ref="F63" r:id="rId15" display="Чай ароматизированный черный Апельсиновое печенье, россыпь"/>
    <hyperlink ref="F87" r:id="rId16" display="Чай ароматизированный черный Черника со сливками, россыпь"/>
    <hyperlink ref="F33" r:id="rId17" display="Чай ароматизированный зеленый Солнечный персик, россыпь"/>
    <hyperlink ref="F39" r:id="rId18" display="Чай ароматизированный зеленый Японская липа, россыпь"/>
    <hyperlink ref="F81" r:id="rId19" display="Чай ароматизированный черный Флорентийский джем, россыпь"/>
    <hyperlink ref="F78" r:id="rId20" display="Чай ароматизированный черный Сливки в шоколаде, россыпь"/>
    <hyperlink ref="F18" r:id="rId21" display="Чай ароматизированный зеленый Египетские ночи, россыпь"/>
    <hyperlink ref="F72" r:id="rId22" display="Чай ароматизированный черный Заводной Апельсин, россыпь"/>
    <hyperlink ref="F24" r:id="rId23" display="Чай ароматизированный зеленый Мишки Гамми, россыпь"/>
    <hyperlink ref="F27" r:id="rId24" display="Чай ароматизированный зеленый Мята, россыпь"/>
    <hyperlink ref="F15" r:id="rId25" display="Чай ароматизированный зеленый Грезы султана, россыпь"/>
    <hyperlink ref="F21" r:id="rId26" display="Чай ароматизированный зеленый Лимон Имбирь, россыпь"/>
    <hyperlink ref="F124" r:id="rId27" display="Чай зеленый жасминовый Фэн Янь (Глаз Феникса), россыпь"/>
    <hyperlink ref="F145" r:id="rId28" display="Чай зеленый Хуа Лун Чжу (Жасминовая жемчужина дракона), россыпь"/>
    <hyperlink ref="F106" r:id="rId29" display="Зеленый Лун Цзин 1 кат. (Колодец Дракона), россыпь"/>
    <hyperlink ref="F133" r:id="rId30" display="Чай зеленый Люй Лун Чжу (Жемчужина дракона маленькая), россыпь"/>
    <hyperlink ref="F139" r:id="rId31" display="Чай зеленый Най Сян Чжень Чжу (Молочная жемчужина), россыпь"/>
    <hyperlink ref="F115" r:id="rId32" display="Моли Сюэ Хуа (Жасминовая снежинка), россыпь"/>
    <hyperlink ref="F127" r:id="rId33" display="Чай зеленый китайский Ганпаудер, россыпь"/>
    <hyperlink ref="F130" r:id="rId34" display="Чай зеленый Лу Инь Ло (Изумрудный жемчуг), россыпь"/>
    <hyperlink ref="F142" r:id="rId35" display="Чай зеленый связанный Личи с вишней, россыпь"/>
    <hyperlink ref="F112" r:id="rId36" display="Зеленый скрученный Би Ло Чунь (изум.спирали весны), россыпь"/>
    <hyperlink ref="F157" r:id="rId37" display="Юй Лун Тао (Нефритовый персик Дракона), россыпь"/>
    <hyperlink ref="F148" r:id="rId38" display="Чай зеленый Чжэнь Ло (Зеленая спираль), россыпь"/>
    <hyperlink ref="F103" r:id="rId39" display="Жасминовый Хуа Ли Чжи (с цветком), россыпь"/>
    <hyperlink ref="F109" r:id="rId40" display="Зеленый Маофен, россыпь"/>
    <hyperlink ref="F121" r:id="rId41" display="Чай зеленый жасминовый Моли Хуа Ча, россыпь"/>
    <hyperlink ref="F154" r:id="rId42" display="Чай Люй Та (Зеленая пагода), россыпь"/>
    <hyperlink ref="F97" r:id="rId43" display="Бай Лун Чжу (Белая жемчужина дракона), россыпь"/>
    <hyperlink ref="F100" r:id="rId44" display="Бай Му Дань (Белый пион), россыпь"/>
    <hyperlink ref="F118" r:id="rId45" display="Чай белый Бай Хао Инь Чжэнь (Серебрянные иглы с белыми волосками), россыпь"/>
    <hyperlink ref="F151" r:id="rId46" display="Чай Инь Чжень (серебряные иглы), россыпь"/>
    <hyperlink ref="F136" r:id="rId47" display="Чай зеленый Моли Чжэнь Ло (Жасминовая улитка), россыпь"/>
    <hyperlink ref="F182" r:id="rId48" display="Пуэр Чэнь Нянь (Многолетний), россыпь"/>
    <hyperlink ref="F167" r:id="rId49" display="Пуэр Гун Тин (Императорский), россыпь"/>
    <hyperlink ref="F170" r:id="rId50" display="Пуэр Лао Ча Тоу (чайные головы), россыпь"/>
    <hyperlink ref="F161" r:id="rId51" display="Пуэр 4х-летний &quot;Вишня&quot;, россыпь"/>
    <hyperlink ref="F173" r:id="rId52" display="Пуэр Молочный, россыпь"/>
    <hyperlink ref="F185" r:id="rId53" display="Пуэр, россыпь"/>
    <hyperlink ref="F164" r:id="rId54" display="Пуэр в мандарине, россыпь"/>
    <hyperlink ref="F188" r:id="rId55" display="Пуэрные почки Я Бао ( с молодых чайных деревьев), россыпь"/>
    <hyperlink ref="F179" r:id="rId56" display="Пуэр Хей Ча Императорский (кубики), россыпь"/>
    <hyperlink ref="F176" r:id="rId57" display="Пуэр с кофейным зерном (таблетки), россыпь"/>
    <hyperlink ref="F198" r:id="rId58" display="Най Сян Цзинь Сюань (Молочный улун) в.к, россыпь"/>
    <hyperlink ref="F201" r:id="rId59" display="Те Гуань Инь (Высшей категории), россыпь"/>
    <hyperlink ref="F192" r:id="rId60" display="Да Хун Пао (Большой красный халат), россыпь"/>
    <hyperlink ref="F195" r:id="rId61" display="Молочный улун (Северный Фуцзянь) 1к, россыпь"/>
    <hyperlink ref="F207" r:id="rId62" display="Улун Виноградный, россыпь"/>
    <hyperlink ref="F204" r:id="rId63" display="Те Гуань Инь с жасмином и годжи, россыпь"/>
    <hyperlink ref="F210" r:id="rId64" display="Улун Габа Алишань (Тайвань), россыпь"/>
    <hyperlink ref="F219" r:id="rId65" display="Шоколадный улун, россыпь"/>
    <hyperlink ref="F213" r:id="rId66" display="Улун Гуй Хуа Улун (с османтусом), россыпь"/>
    <hyperlink ref="F238" r:id="rId67" display="Травяной сбор Релакс россыпь"/>
    <hyperlink ref="F253" r:id="rId68" display="Чай фруктовый &quot;Смородиновое желе&quot;, россыпь"/>
    <hyperlink ref="F256" r:id="rId69" display="Чай фруктовый Клубничный пунш, россыпь"/>
    <hyperlink ref="F250" r:id="rId70" display="Чай фруктовый &quot;Нахальный фрукт&quot;, россыпь"/>
    <hyperlink ref="F229" r:id="rId71" display="Травяной сбор &quot;Цветочный Нектар&quot;, россыпь"/>
    <hyperlink ref="F247" r:id="rId72" display="Травяной сбор&quot;Лесной Букет”&quot;, россыпь"/>
    <hyperlink ref="F226" r:id="rId73" display="Травяной сбор &quot;Сокровища природы&quot;, россыпь"/>
    <hyperlink ref="F235" r:id="rId74" display="Травяной сбор Малина с мятой россыпь"/>
    <hyperlink ref="F241" r:id="rId75" display="Травяной сбор Тонизирующий россыпь"/>
    <hyperlink ref="F268" r:id="rId76" display="Чайный напиток Ройбос, россыпь"/>
    <hyperlink ref="F262" r:id="rId77" display="Чайный напиток &quot;Ройбуш Самурай&quot;, россыпь"/>
    <hyperlink ref="F259" r:id="rId78" display="Чай цветочный Королевский каркадэ, россыпь"/>
    <hyperlink ref="F244" r:id="rId79" display="Травяной сбор Успокаивающий, россыпь"/>
    <hyperlink ref="F232" r:id="rId80" display="Травяной сбор Здоровье россыпь"/>
    <hyperlink ref="F223" r:id="rId81" display="Добавка Мей Гуй Хуа Бао (бутоны роз), россыпь"/>
    <hyperlink ref="F299" r:id="rId82" display="Чай черный индийский Ассам FTGFOP, россыпь"/>
    <hyperlink ref="F308" r:id="rId83" display="Чай черный индийский Дарджилинг Мыс надежды, россыпь"/>
    <hyperlink ref="F320" r:id="rId84" display="Чай черный цейлонский Черный Махаон, россыпь"/>
    <hyperlink ref="F305" r:id="rId85" display="Чай черный индийский Дарджилинг Gopaldhara (FTGFOP), россыпь"/>
    <hyperlink ref="F317" r:id="rId86" display="Чай черный цейлонский Английский завтрак, россыпь"/>
    <hyperlink ref="F302" r:id="rId87" display="Чай черный индийский Ассам Голд Типс (STGFOP1), россыпь"/>
    <hyperlink ref="F314" r:id="rId88" display="Чай черный Цейлон ОР1, россыпь"/>
    <hyperlink ref="F272" r:id="rId89" display="Гуй Хуа Хун Ча (Красный чай с османтусом), россыпь"/>
    <hyperlink ref="F275" r:id="rId90" display="Красный с розой ( Мини точа), россыпь"/>
    <hyperlink ref="F278" r:id="rId91" display="Мей Гуй Хун Ча (Красный чай с розой), россыпь"/>
    <hyperlink ref="F281" r:id="rId92" display="Чай красный Дянь Хун (с земли Дянь), россыпь"/>
    <hyperlink ref="F284" r:id="rId93" display="Чай красный Дянь Хун То Ча, россыпь"/>
    <hyperlink ref="F287" r:id="rId94" display="Чай красный Лапсанг Сушонг (Копченый чай), россыпь"/>
    <hyperlink ref="F290" r:id="rId95" display="Чай красный Най Сян Хун Ча, россыпь"/>
    <hyperlink ref="F293" r:id="rId96" display="Чай красный Хун Маофен (Красный маофен), россыпь"/>
    <hyperlink ref="F296" r:id="rId97" display="Чай красный Цзинь Хао Дянь Хун (Золотой пух), россыпь"/>
    <hyperlink ref="F327" r:id="rId98" display="Генмайча с добавлением матча, россыпь"/>
    <hyperlink ref="F330" r:id="rId99" display="Сенча Шизуока, россыпь"/>
    <hyperlink ref="F333" r:id="rId100" display="Ходзича (Сидзуока Ходзича), россыпь"/>
    <hyperlink ref="F30" r:id="rId101" display="Чай ароматизированный зеленый Силуэт, россыпь"/>
  </hyperlinks>
  <printOptions/>
  <pageMargins left="0.7" right="0.7" top="0.75" bottom="0.75" header="0.3" footer="0.3"/>
  <pageSetup orientation="portrait" paperSize="9" r:id="rId1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Zeros="0" zoomScale="90" zoomScaleNormal="90" zoomScalePageLayoutView="0" workbookViewId="0" topLeftCell="A1">
      <selection activeCell="B1" sqref="B1"/>
    </sheetView>
  </sheetViews>
  <sheetFormatPr defaultColWidth="10.66015625" defaultRowHeight="11.25" outlineLevelRow="4"/>
  <cols>
    <col min="1" max="1" width="1.171875" style="1" customWidth="1"/>
    <col min="2" max="2" width="51.16015625" style="1" customWidth="1"/>
    <col min="3" max="3" width="17.33203125" style="1" customWidth="1"/>
    <col min="4" max="4" width="16" style="1" customWidth="1"/>
    <col min="5" max="5" width="7.83203125" style="1" customWidth="1"/>
    <col min="6" max="6" width="16" style="1" customWidth="1"/>
    <col min="7" max="7" width="7.83203125" style="1" customWidth="1"/>
    <col min="8" max="8" width="16" style="1" customWidth="1"/>
    <col min="9" max="9" width="7.83203125" style="1" customWidth="1"/>
  </cols>
  <sheetData>
    <row r="1" spans="1:9" ht="48" customHeight="1">
      <c r="A1"/>
      <c r="B1" s="8" t="s">
        <v>0</v>
      </c>
      <c r="C1"/>
      <c r="D1"/>
      <c r="E1"/>
      <c r="F1"/>
      <c r="G1"/>
      <c r="H1"/>
      <c r="I1"/>
    </row>
    <row r="2" spans="1:9" ht="11.25" customHeight="1">
      <c r="A2" s="18"/>
      <c r="B2" s="176" t="s">
        <v>369</v>
      </c>
      <c r="C2" s="2"/>
      <c r="D2" s="2"/>
      <c r="E2" s="2"/>
      <c r="F2" s="2"/>
      <c r="G2" s="2"/>
      <c r="H2"/>
      <c r="I2"/>
    </row>
    <row r="3" spans="1:9" ht="18.75" customHeight="1">
      <c r="A3" s="18"/>
      <c r="B3" s="176"/>
      <c r="C3" s="2"/>
      <c r="D3" s="2"/>
      <c r="E3" s="2"/>
      <c r="F3" s="2"/>
      <c r="G3" s="2"/>
      <c r="H3"/>
      <c r="I3"/>
    </row>
    <row r="4" spans="1:7" s="3" customFormat="1" ht="9" customHeight="1">
      <c r="A4" s="4"/>
      <c r="B4" s="174"/>
      <c r="C4" s="2"/>
      <c r="D4" s="2"/>
      <c r="E4" s="2"/>
      <c r="F4" s="2"/>
      <c r="G4" s="2"/>
    </row>
    <row r="5" spans="1:7" s="3" customFormat="1" ht="11.25" customHeight="1">
      <c r="A5" s="4"/>
      <c r="B5" s="174" t="s">
        <v>1</v>
      </c>
      <c r="C5" s="2"/>
      <c r="D5" s="2"/>
      <c r="E5" s="2"/>
      <c r="F5" s="2"/>
      <c r="G5" s="2"/>
    </row>
    <row r="6" spans="1:7" s="3" customFormat="1" ht="11.25" customHeight="1">
      <c r="A6" s="4"/>
      <c r="B6" s="117" t="s">
        <v>426</v>
      </c>
      <c r="C6" s="2"/>
      <c r="D6" s="2"/>
      <c r="E6" s="2"/>
      <c r="F6" s="2"/>
      <c r="G6" s="2"/>
    </row>
    <row r="7" spans="1:7" s="3" customFormat="1" ht="11.25" customHeight="1">
      <c r="A7" s="4"/>
      <c r="B7" s="174"/>
      <c r="C7" s="2"/>
      <c r="D7" s="2"/>
      <c r="E7" s="2"/>
      <c r="F7" s="2"/>
      <c r="G7" s="2"/>
    </row>
    <row r="8" s="1" customFormat="1" ht="8.25" customHeight="1" thickBot="1"/>
    <row r="9" spans="2:10" s="1" customFormat="1" ht="23.25" customHeight="1">
      <c r="B9" s="318" t="s">
        <v>2</v>
      </c>
      <c r="C9" s="311" t="s">
        <v>3</v>
      </c>
      <c r="D9" s="322" t="s">
        <v>390</v>
      </c>
      <c r="E9" s="320"/>
      <c r="F9" s="319" t="s">
        <v>367</v>
      </c>
      <c r="G9" s="320"/>
      <c r="H9" s="319" t="s">
        <v>368</v>
      </c>
      <c r="I9" s="321"/>
      <c r="J9" s="177" t="s">
        <v>268</v>
      </c>
    </row>
    <row r="10" spans="2:10" s="1" customFormat="1" ht="12" customHeight="1" thickBot="1">
      <c r="B10" s="318"/>
      <c r="C10" s="311"/>
      <c r="D10" s="178" t="s">
        <v>5</v>
      </c>
      <c r="E10" s="179" t="s">
        <v>283</v>
      </c>
      <c r="F10" s="179" t="s">
        <v>5</v>
      </c>
      <c r="G10" s="179" t="s">
        <v>283</v>
      </c>
      <c r="H10" s="179" t="s">
        <v>5</v>
      </c>
      <c r="I10" s="180" t="s">
        <v>283</v>
      </c>
      <c r="J10" s="179">
        <f>SUM(J11:J290)</f>
        <v>0</v>
      </c>
    </row>
    <row r="11" spans="1:10" ht="11.25" customHeight="1">
      <c r="A11"/>
      <c r="B11" s="166"/>
      <c r="C11" s="166"/>
      <c r="D11" s="218"/>
      <c r="E11" s="218"/>
      <c r="F11" s="218"/>
      <c r="G11" s="218"/>
      <c r="H11" s="218"/>
      <c r="I11" s="218"/>
      <c r="J11" s="218"/>
    </row>
    <row r="12" spans="1:10" ht="12" customHeight="1" outlineLevel="1">
      <c r="A12"/>
      <c r="B12" s="168" t="s">
        <v>102</v>
      </c>
      <c r="C12" s="167"/>
      <c r="D12" s="10"/>
      <c r="E12" s="10"/>
      <c r="F12" s="10"/>
      <c r="G12" s="10"/>
      <c r="H12" s="10"/>
      <c r="I12" s="10"/>
      <c r="J12" s="10"/>
    </row>
    <row r="13" spans="1:10" ht="12" customHeight="1" outlineLevel="2">
      <c r="A13"/>
      <c r="B13" s="206" t="s">
        <v>370</v>
      </c>
      <c r="C13" s="207"/>
      <c r="D13" s="5"/>
      <c r="E13" s="5"/>
      <c r="F13" s="5"/>
      <c r="G13" s="5"/>
      <c r="H13" s="5"/>
      <c r="I13" s="5"/>
      <c r="J13" s="5"/>
    </row>
    <row r="14" spans="1:10" ht="12" customHeight="1" outlineLevel="3">
      <c r="A14"/>
      <c r="B14" s="208" t="s">
        <v>259</v>
      </c>
      <c r="C14" s="169"/>
      <c r="D14" s="11"/>
      <c r="E14" s="11"/>
      <c r="F14" s="11"/>
      <c r="G14" s="11"/>
      <c r="H14" s="11"/>
      <c r="I14" s="11"/>
      <c r="J14" s="11"/>
    </row>
    <row r="15" spans="2:10" s="211" customFormat="1" ht="11.25" customHeight="1" outlineLevel="4">
      <c r="B15" s="212" t="s">
        <v>371</v>
      </c>
      <c r="C15" s="213">
        <v>2000456543074</v>
      </c>
      <c r="D15" s="53">
        <v>1950</v>
      </c>
      <c r="E15" s="214"/>
      <c r="F15" s="53">
        <v>1560</v>
      </c>
      <c r="G15" s="214"/>
      <c r="H15" s="53">
        <v>1404</v>
      </c>
      <c r="I15" s="214"/>
      <c r="J15" s="53">
        <f>D15*E15+F15*G15+H15*I15</f>
        <v>0</v>
      </c>
    </row>
    <row r="16" spans="2:10" s="211" customFormat="1" ht="11.25" customHeight="1" outlineLevel="4">
      <c r="B16" s="215" t="s">
        <v>372</v>
      </c>
      <c r="C16" s="213">
        <v>2000456543074</v>
      </c>
      <c r="D16" s="53">
        <v>2490</v>
      </c>
      <c r="E16" s="214"/>
      <c r="F16" s="53">
        <v>1992</v>
      </c>
      <c r="G16" s="214"/>
      <c r="H16" s="53">
        <v>1793</v>
      </c>
      <c r="I16" s="214"/>
      <c r="J16" s="53">
        <f aca="true" t="shared" si="0" ref="J16:J46">D16*E16+F16*G16+H16*I16</f>
        <v>0</v>
      </c>
    </row>
    <row r="17" spans="2:10" s="211" customFormat="1" ht="11.25" customHeight="1" outlineLevel="4">
      <c r="B17" s="212" t="s">
        <v>373</v>
      </c>
      <c r="C17" s="213">
        <v>2000456543074</v>
      </c>
      <c r="D17" s="53">
        <v>1980</v>
      </c>
      <c r="E17" s="214"/>
      <c r="F17" s="53">
        <v>1584</v>
      </c>
      <c r="G17" s="214"/>
      <c r="H17" s="53">
        <v>1426</v>
      </c>
      <c r="I17" s="214"/>
      <c r="J17" s="53">
        <f t="shared" si="0"/>
        <v>0</v>
      </c>
    </row>
    <row r="18" spans="2:10" s="211" customFormat="1" ht="11.25" customHeight="1" outlineLevel="4">
      <c r="B18" s="212" t="s">
        <v>374</v>
      </c>
      <c r="C18" s="213">
        <v>2000456543074</v>
      </c>
      <c r="D18" s="53">
        <v>1705</v>
      </c>
      <c r="E18" s="214"/>
      <c r="F18" s="53">
        <v>1364</v>
      </c>
      <c r="G18" s="214"/>
      <c r="H18" s="53">
        <v>1228</v>
      </c>
      <c r="I18" s="214"/>
      <c r="J18" s="53">
        <f t="shared" si="0"/>
        <v>0</v>
      </c>
    </row>
    <row r="19" spans="2:10" s="211" customFormat="1" ht="11.25" customHeight="1" outlineLevel="4">
      <c r="B19" s="212" t="s">
        <v>375</v>
      </c>
      <c r="C19" s="213">
        <v>2000456538964</v>
      </c>
      <c r="D19" s="53">
        <v>2930</v>
      </c>
      <c r="E19" s="214"/>
      <c r="F19" s="53">
        <v>2344</v>
      </c>
      <c r="G19" s="214"/>
      <c r="H19" s="53">
        <v>2110</v>
      </c>
      <c r="I19" s="214"/>
      <c r="J19" s="53">
        <f t="shared" si="0"/>
        <v>0</v>
      </c>
    </row>
    <row r="20" spans="2:10" s="211" customFormat="1" ht="11.25" customHeight="1" outlineLevel="4">
      <c r="B20" s="212" t="s">
        <v>376</v>
      </c>
      <c r="C20" s="213">
        <v>2000456543081</v>
      </c>
      <c r="D20" s="53">
        <v>1550</v>
      </c>
      <c r="E20" s="214"/>
      <c r="F20" s="53">
        <v>1240</v>
      </c>
      <c r="G20" s="214"/>
      <c r="H20" s="53">
        <v>1116</v>
      </c>
      <c r="I20" s="214"/>
      <c r="J20" s="53">
        <f t="shared" si="0"/>
        <v>0</v>
      </c>
    </row>
    <row r="21" spans="2:10" s="211" customFormat="1" ht="11.25" customHeight="1" outlineLevel="4">
      <c r="B21" s="212" t="s">
        <v>377</v>
      </c>
      <c r="C21" s="213">
        <v>2000456538957</v>
      </c>
      <c r="D21" s="53">
        <v>2035</v>
      </c>
      <c r="E21" s="214"/>
      <c r="F21" s="53">
        <v>1628</v>
      </c>
      <c r="G21" s="214"/>
      <c r="H21" s="53">
        <v>1465</v>
      </c>
      <c r="I21" s="214"/>
      <c r="J21" s="53">
        <f t="shared" si="0"/>
        <v>0</v>
      </c>
    </row>
    <row r="22" spans="2:10" s="211" customFormat="1" ht="11.25" customHeight="1" outlineLevel="4">
      <c r="B22" s="212" t="s">
        <v>378</v>
      </c>
      <c r="C22" s="213">
        <v>2000456543074</v>
      </c>
      <c r="D22" s="53">
        <v>2385</v>
      </c>
      <c r="E22" s="214"/>
      <c r="F22" s="53">
        <v>1908</v>
      </c>
      <c r="G22" s="214"/>
      <c r="H22" s="53">
        <v>1717</v>
      </c>
      <c r="I22" s="214"/>
      <c r="J22" s="53">
        <f t="shared" si="0"/>
        <v>0</v>
      </c>
    </row>
    <row r="23" spans="2:10" s="211" customFormat="1" ht="11.25" customHeight="1" outlineLevel="4">
      <c r="B23" s="212" t="s">
        <v>379</v>
      </c>
      <c r="C23" s="216" t="s">
        <v>260</v>
      </c>
      <c r="D23" s="53">
        <v>1425</v>
      </c>
      <c r="E23" s="214"/>
      <c r="F23" s="53">
        <v>1140</v>
      </c>
      <c r="G23" s="214"/>
      <c r="H23" s="53">
        <v>1026</v>
      </c>
      <c r="I23" s="214"/>
      <c r="J23" s="53">
        <f t="shared" si="0"/>
        <v>0</v>
      </c>
    </row>
    <row r="24" spans="2:10" s="211" customFormat="1" ht="11.25" customHeight="1" outlineLevel="4">
      <c r="B24" s="212" t="s">
        <v>262</v>
      </c>
      <c r="C24" s="213">
        <v>2000456538940</v>
      </c>
      <c r="D24" s="53">
        <v>2390</v>
      </c>
      <c r="E24" s="214"/>
      <c r="F24" s="53">
        <v>1912</v>
      </c>
      <c r="G24" s="214"/>
      <c r="H24" s="53">
        <v>1721</v>
      </c>
      <c r="I24" s="214"/>
      <c r="J24" s="53">
        <f t="shared" si="0"/>
        <v>0</v>
      </c>
    </row>
    <row r="25" spans="2:10" s="211" customFormat="1" ht="11.25" customHeight="1" outlineLevel="4">
      <c r="B25" s="212" t="s">
        <v>380</v>
      </c>
      <c r="C25" s="213">
        <v>2000456527708</v>
      </c>
      <c r="D25" s="53">
        <v>4525</v>
      </c>
      <c r="E25" s="214"/>
      <c r="F25" s="53">
        <v>3620</v>
      </c>
      <c r="G25" s="214"/>
      <c r="H25" s="53">
        <v>3258</v>
      </c>
      <c r="I25" s="214"/>
      <c r="J25" s="53">
        <f t="shared" si="0"/>
        <v>0</v>
      </c>
    </row>
    <row r="26" spans="2:10" s="211" customFormat="1" ht="11.25" customHeight="1" outlineLevel="4">
      <c r="B26" s="212" t="s">
        <v>381</v>
      </c>
      <c r="C26" s="213">
        <v>2000456527302</v>
      </c>
      <c r="D26" s="53">
        <v>4365</v>
      </c>
      <c r="E26" s="214"/>
      <c r="F26" s="53">
        <v>3492</v>
      </c>
      <c r="G26" s="214"/>
      <c r="H26" s="53">
        <v>3143</v>
      </c>
      <c r="I26" s="214"/>
      <c r="J26" s="53">
        <f t="shared" si="0"/>
        <v>0</v>
      </c>
    </row>
    <row r="27" spans="2:10" s="211" customFormat="1" ht="11.25" customHeight="1" outlineLevel="4">
      <c r="B27" s="212" t="s">
        <v>382</v>
      </c>
      <c r="C27" s="213">
        <v>2000456536809</v>
      </c>
      <c r="D27" s="217">
        <v>940</v>
      </c>
      <c r="E27" s="214"/>
      <c r="F27" s="217">
        <v>752</v>
      </c>
      <c r="G27" s="214"/>
      <c r="H27" s="217">
        <v>677</v>
      </c>
      <c r="I27" s="214"/>
      <c r="J27" s="217">
        <f t="shared" si="0"/>
        <v>0</v>
      </c>
    </row>
    <row r="28" spans="2:10" s="211" customFormat="1" ht="11.25" customHeight="1" outlineLevel="4">
      <c r="B28" s="212" t="s">
        <v>383</v>
      </c>
      <c r="C28" s="213">
        <v>2000456545580</v>
      </c>
      <c r="D28" s="53">
        <v>1230</v>
      </c>
      <c r="E28" s="214"/>
      <c r="F28" s="217">
        <v>984</v>
      </c>
      <c r="G28" s="214"/>
      <c r="H28" s="217">
        <v>886</v>
      </c>
      <c r="I28" s="214"/>
      <c r="J28" s="217">
        <f t="shared" si="0"/>
        <v>0</v>
      </c>
    </row>
    <row r="29" spans="2:10" s="211" customFormat="1" ht="11.25" customHeight="1" outlineLevel="4">
      <c r="B29" s="212" t="s">
        <v>384</v>
      </c>
      <c r="C29" s="213">
        <v>2000456545542</v>
      </c>
      <c r="D29" s="217">
        <v>865</v>
      </c>
      <c r="E29" s="214"/>
      <c r="F29" s="217">
        <v>692</v>
      </c>
      <c r="G29" s="214"/>
      <c r="H29" s="217">
        <v>623</v>
      </c>
      <c r="I29" s="214"/>
      <c r="J29" s="217">
        <f t="shared" si="0"/>
        <v>0</v>
      </c>
    </row>
    <row r="30" spans="2:10" s="211" customFormat="1" ht="11.25" customHeight="1" outlineLevel="4">
      <c r="B30" s="212" t="s">
        <v>385</v>
      </c>
      <c r="C30" s="213">
        <v>2000456545573</v>
      </c>
      <c r="D30" s="217">
        <v>785</v>
      </c>
      <c r="E30" s="214"/>
      <c r="F30" s="217">
        <v>628</v>
      </c>
      <c r="G30" s="214"/>
      <c r="H30" s="217">
        <v>565</v>
      </c>
      <c r="I30" s="214"/>
      <c r="J30" s="217">
        <f t="shared" si="0"/>
        <v>0</v>
      </c>
    </row>
    <row r="31" spans="2:10" s="211" customFormat="1" ht="11.25" customHeight="1" outlineLevel="4">
      <c r="B31" s="212" t="s">
        <v>386</v>
      </c>
      <c r="C31" s="213">
        <v>2000456536793</v>
      </c>
      <c r="D31" s="53">
        <v>1620</v>
      </c>
      <c r="E31" s="214"/>
      <c r="F31" s="53">
        <v>1296</v>
      </c>
      <c r="G31" s="214"/>
      <c r="H31" s="53">
        <v>1166</v>
      </c>
      <c r="I31" s="214"/>
      <c r="J31" s="53">
        <f t="shared" si="0"/>
        <v>0</v>
      </c>
    </row>
    <row r="32" spans="2:10" s="211" customFormat="1" ht="11.25" customHeight="1" outlineLevel="4">
      <c r="B32" s="212" t="s">
        <v>387</v>
      </c>
      <c r="C32" s="213">
        <v>2000456545566</v>
      </c>
      <c r="D32" s="217">
        <v>945</v>
      </c>
      <c r="E32" s="214"/>
      <c r="F32" s="217">
        <v>756</v>
      </c>
      <c r="G32" s="214"/>
      <c r="H32" s="217">
        <v>680</v>
      </c>
      <c r="I32" s="214"/>
      <c r="J32" s="217">
        <f t="shared" si="0"/>
        <v>0</v>
      </c>
    </row>
    <row r="33" spans="2:10" s="211" customFormat="1" ht="11.25" customHeight="1" outlineLevel="4">
      <c r="B33" s="212" t="s">
        <v>388</v>
      </c>
      <c r="C33" s="213">
        <v>2000456545559</v>
      </c>
      <c r="D33" s="217">
        <v>935</v>
      </c>
      <c r="E33" s="214"/>
      <c r="F33" s="217">
        <v>748</v>
      </c>
      <c r="G33" s="214"/>
      <c r="H33" s="217">
        <v>673</v>
      </c>
      <c r="I33" s="214"/>
      <c r="J33" s="217">
        <f t="shared" si="0"/>
        <v>0</v>
      </c>
    </row>
    <row r="34" spans="2:10" s="211" customFormat="1" ht="11.25" customHeight="1" outlineLevel="4">
      <c r="B34" s="212" t="s">
        <v>263</v>
      </c>
      <c r="C34" s="213">
        <v>2000456527265</v>
      </c>
      <c r="D34" s="53">
        <v>2750</v>
      </c>
      <c r="E34" s="214"/>
      <c r="F34" s="53">
        <v>2200</v>
      </c>
      <c r="G34" s="214"/>
      <c r="H34" s="53">
        <v>1980</v>
      </c>
      <c r="I34" s="214"/>
      <c r="J34" s="53">
        <f t="shared" si="0"/>
        <v>0</v>
      </c>
    </row>
    <row r="35" spans="2:10" s="211" customFormat="1" ht="11.25" customHeight="1" outlineLevel="4">
      <c r="B35" s="212" t="s">
        <v>264</v>
      </c>
      <c r="C35" s="213">
        <v>2000456538933</v>
      </c>
      <c r="D35" s="53">
        <v>2630</v>
      </c>
      <c r="E35" s="214"/>
      <c r="F35" s="53">
        <v>2104</v>
      </c>
      <c r="G35" s="214"/>
      <c r="H35" s="53">
        <v>1894</v>
      </c>
      <c r="I35" s="214"/>
      <c r="J35" s="53">
        <f t="shared" si="0"/>
        <v>0</v>
      </c>
    </row>
    <row r="36" spans="1:10" ht="12" customHeight="1" outlineLevel="3">
      <c r="A36"/>
      <c r="B36" s="208" t="s">
        <v>261</v>
      </c>
      <c r="C36" s="169"/>
      <c r="D36" s="11"/>
      <c r="E36" s="11"/>
      <c r="F36" s="11"/>
      <c r="G36" s="11"/>
      <c r="H36" s="11"/>
      <c r="I36" s="11"/>
      <c r="J36" s="11">
        <f t="shared" si="0"/>
        <v>0</v>
      </c>
    </row>
    <row r="37" spans="1:10" ht="11.25" customHeight="1" outlineLevel="4">
      <c r="A37"/>
      <c r="B37" s="171" t="s">
        <v>265</v>
      </c>
      <c r="C37" s="170">
        <v>2000456544873</v>
      </c>
      <c r="D37" s="172">
        <v>1340</v>
      </c>
      <c r="E37" s="210"/>
      <c r="F37" s="172">
        <v>1072</v>
      </c>
      <c r="G37" s="210"/>
      <c r="H37" s="209">
        <v>965</v>
      </c>
      <c r="I37" s="210"/>
      <c r="J37" s="209">
        <f t="shared" si="0"/>
        <v>0</v>
      </c>
    </row>
    <row r="38" spans="1:11" ht="11.25" customHeight="1" outlineLevel="4">
      <c r="A38"/>
      <c r="B38" s="171" t="s">
        <v>255</v>
      </c>
      <c r="C38" s="170">
        <v>2000456544880</v>
      </c>
      <c r="D38" s="172">
        <v>1140</v>
      </c>
      <c r="E38" s="210"/>
      <c r="F38" s="209">
        <v>912</v>
      </c>
      <c r="G38" s="210"/>
      <c r="H38" s="209">
        <v>821</v>
      </c>
      <c r="I38" s="210"/>
      <c r="J38" s="209">
        <f t="shared" si="0"/>
        <v>0</v>
      </c>
      <c r="K38" s="30" t="s">
        <v>389</v>
      </c>
    </row>
    <row r="39" spans="1:11" ht="11.25" customHeight="1" outlineLevel="4">
      <c r="A39"/>
      <c r="B39" s="171" t="s">
        <v>252</v>
      </c>
      <c r="C39" s="170">
        <v>2000456544897</v>
      </c>
      <c r="D39" s="172">
        <v>1210</v>
      </c>
      <c r="E39" s="210"/>
      <c r="F39" s="209">
        <v>968</v>
      </c>
      <c r="G39" s="210"/>
      <c r="H39" s="209">
        <v>871</v>
      </c>
      <c r="I39" s="210"/>
      <c r="J39" s="209">
        <f t="shared" si="0"/>
        <v>0</v>
      </c>
      <c r="K39" s="30"/>
    </row>
    <row r="40" spans="1:11" ht="11.25" customHeight="1" outlineLevel="4">
      <c r="A40"/>
      <c r="B40" s="171" t="s">
        <v>256</v>
      </c>
      <c r="C40" s="170">
        <v>2000456544903</v>
      </c>
      <c r="D40" s="172">
        <v>1130</v>
      </c>
      <c r="E40" s="210"/>
      <c r="F40" s="209">
        <v>904</v>
      </c>
      <c r="G40" s="210"/>
      <c r="H40" s="209">
        <v>814</v>
      </c>
      <c r="I40" s="210"/>
      <c r="J40" s="209">
        <f t="shared" si="0"/>
        <v>0</v>
      </c>
      <c r="K40" s="30" t="s">
        <v>389</v>
      </c>
    </row>
    <row r="41" spans="1:11" ht="11.25" customHeight="1" outlineLevel="4">
      <c r="A41"/>
      <c r="B41" s="171" t="s">
        <v>253</v>
      </c>
      <c r="C41" s="170">
        <v>2000456544910</v>
      </c>
      <c r="D41" s="172">
        <v>1100</v>
      </c>
      <c r="E41" s="210"/>
      <c r="F41" s="209">
        <v>880</v>
      </c>
      <c r="G41" s="210"/>
      <c r="H41" s="209">
        <v>792</v>
      </c>
      <c r="I41" s="210"/>
      <c r="J41" s="209">
        <f t="shared" si="0"/>
        <v>0</v>
      </c>
      <c r="K41" s="30"/>
    </row>
    <row r="42" spans="1:11" ht="11.25" customHeight="1" outlineLevel="4">
      <c r="A42"/>
      <c r="B42" s="171" t="s">
        <v>257</v>
      </c>
      <c r="C42" s="170">
        <v>2000456544927</v>
      </c>
      <c r="D42" s="172">
        <v>1100</v>
      </c>
      <c r="E42" s="210"/>
      <c r="F42" s="209">
        <v>880</v>
      </c>
      <c r="G42" s="210"/>
      <c r="H42" s="209">
        <v>792</v>
      </c>
      <c r="I42" s="210"/>
      <c r="J42" s="209">
        <f t="shared" si="0"/>
        <v>0</v>
      </c>
      <c r="K42" s="30" t="s">
        <v>389</v>
      </c>
    </row>
    <row r="43" spans="1:11" ht="11.25" customHeight="1" outlineLevel="4">
      <c r="A43"/>
      <c r="B43" s="171" t="s">
        <v>254</v>
      </c>
      <c r="C43" s="170">
        <v>2000456544934</v>
      </c>
      <c r="D43" s="172">
        <v>1070</v>
      </c>
      <c r="E43" s="210"/>
      <c r="F43" s="209">
        <v>856</v>
      </c>
      <c r="G43" s="210"/>
      <c r="H43" s="209">
        <v>770</v>
      </c>
      <c r="I43" s="210"/>
      <c r="J43" s="209">
        <f t="shared" si="0"/>
        <v>0</v>
      </c>
      <c r="K43" s="30"/>
    </row>
    <row r="44" spans="1:11" ht="11.25" customHeight="1" outlineLevel="4">
      <c r="A44"/>
      <c r="B44" s="171" t="s">
        <v>258</v>
      </c>
      <c r="C44" s="170">
        <v>2000456544941</v>
      </c>
      <c r="D44" s="209">
        <v>830</v>
      </c>
      <c r="E44" s="210"/>
      <c r="F44" s="209">
        <v>664</v>
      </c>
      <c r="G44" s="210"/>
      <c r="H44" s="209">
        <v>598</v>
      </c>
      <c r="I44" s="210"/>
      <c r="J44" s="209">
        <f t="shared" si="0"/>
        <v>0</v>
      </c>
      <c r="K44" s="30" t="s">
        <v>389</v>
      </c>
    </row>
    <row r="45" spans="1:11" ht="11.25" customHeight="1" outlineLevel="4">
      <c r="A45"/>
      <c r="B45" s="171" t="s">
        <v>266</v>
      </c>
      <c r="C45" s="170">
        <v>2000456544958</v>
      </c>
      <c r="D45" s="209">
        <v>710</v>
      </c>
      <c r="E45" s="210"/>
      <c r="F45" s="209">
        <v>568</v>
      </c>
      <c r="G45" s="210"/>
      <c r="H45" s="209">
        <v>511</v>
      </c>
      <c r="I45" s="210"/>
      <c r="J45" s="209">
        <f t="shared" si="0"/>
        <v>0</v>
      </c>
      <c r="K45" s="30"/>
    </row>
    <row r="46" spans="1:11" ht="11.25" customHeight="1" outlineLevel="4">
      <c r="A46"/>
      <c r="B46" s="171" t="s">
        <v>267</v>
      </c>
      <c r="C46" s="170">
        <v>2000456544965</v>
      </c>
      <c r="D46" s="209">
        <v>760</v>
      </c>
      <c r="E46" s="210"/>
      <c r="F46" s="209">
        <v>608</v>
      </c>
      <c r="G46" s="210"/>
      <c r="H46" s="209">
        <v>547</v>
      </c>
      <c r="I46" s="210"/>
      <c r="J46" s="209">
        <f t="shared" si="0"/>
        <v>0</v>
      </c>
      <c r="K46" s="30" t="s">
        <v>389</v>
      </c>
    </row>
    <row r="47" ht="9.75">
      <c r="J47" s="1"/>
    </row>
  </sheetData>
  <sheetProtection/>
  <mergeCells count="5">
    <mergeCell ref="B9:B10"/>
    <mergeCell ref="F9:G9"/>
    <mergeCell ref="H9:I9"/>
    <mergeCell ref="C9:C10"/>
    <mergeCell ref="D9:E9"/>
  </mergeCells>
  <hyperlinks>
    <hyperlink ref="B37" r:id="rId1" display="Состав №1 (коробка с прозрачной крышкой) "/>
    <hyperlink ref="B39" r:id="rId2" display="Состав №2 (коробка с прозрачной крышкой)"/>
    <hyperlink ref="B41" r:id="rId3" display="Состав №3 (коробка с прозрачной крышкой)"/>
    <hyperlink ref="B43" r:id="rId4" display="Состав №4 (коробка с прозрачной крышкой)"/>
    <hyperlink ref="B45" r:id="rId5" display="Состав №5 (коробка с прозрачной крышкой)"/>
    <hyperlink ref="B38" r:id="rId6" display="Состав №1 (Крафт-Конверт)"/>
    <hyperlink ref="B40" r:id="rId7" display="Состав №2 (Крафт-Конверт)"/>
    <hyperlink ref="B42" r:id="rId8" display="Состав №3 (Крафт-Конверт)"/>
    <hyperlink ref="B44" r:id="rId9" display="Состав №4 (Крафт-Конверт)"/>
    <hyperlink ref="B46" r:id="rId10" display="Состав №5 (Крафт-Конверт)"/>
    <hyperlink ref="B32" r:id="rId11" display="Подарочный набор &quot;Римини&quot;"/>
    <hyperlink ref="B29" r:id="rId12" display="Подарочный набор &quot;Аттика&quot;"/>
    <hyperlink ref="B22" r:id="rId13" display="Букет &quot;Розалина&quot;"/>
    <hyperlink ref="B30" r:id="rId14" display="Подарочный набор &quot;Гессен&quot;"/>
    <hyperlink ref="B21" r:id="rId15" display="Букет &quot;Мартина&quot;"/>
    <hyperlink ref="B28" r:id="rId16" display="Подарочный набор &quot;Анкона&quot;"/>
    <hyperlink ref="B20" r:id="rId17" display="Букет &quot;Диадора&quot;"/>
    <hyperlink ref="B33" r:id="rId18" display="Подарочный набор &quot;Севилья&quot;"/>
    <hyperlink ref="B15" r:id="rId19" display="Букет &quot;Азалия&quot;"/>
    <hyperlink ref="B18" r:id="rId20" display="Букет &quot;Беатрис&quot;"/>
    <hyperlink ref="B24" r:id="rId21" display="Кофейная Азбука Мира"/>
    <hyperlink ref="B35" r:id="rId22" display="Чайная Азбука"/>
    <hyperlink ref="B17" r:id="rId23" display="Букет &quot;Атлантида&quot;"/>
    <hyperlink ref="B19" r:id="rId24" display="Букет &quot;Виоланта&quot;"/>
    <hyperlink ref="B27" r:id="rId25" display="Подарочный набор &quot;EvaDia Манхеттен&quot;"/>
    <hyperlink ref="B31" r:id="rId26" display="Подарочный набор &quot;Монреаль&quot;"/>
    <hyperlink ref="B23" r:id="rId27" display="Букет &quot;Селена&quot;"/>
    <hyperlink ref="B34" r:id="rId28" display="Подарочный набор &quot;Сиель&quot;"/>
    <hyperlink ref="B25" r:id="rId29" display="Подарочная корзина &quot;Кофейная симфония&quot;"/>
    <hyperlink ref="B26" r:id="rId30" display="Подарочная корзина &quot;Чайное волшебство&quot;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D1" sqref="D1"/>
    </sheetView>
  </sheetViews>
  <sheetFormatPr defaultColWidth="10.66015625" defaultRowHeight="11.25" outlineLevelRow="4"/>
  <cols>
    <col min="1" max="2" width="4.66015625" style="1" customWidth="1"/>
    <col min="3" max="3" width="14.5" style="1" customWidth="1"/>
    <col min="4" max="4" width="68.16015625" style="1" customWidth="1"/>
    <col min="5" max="5" width="14.33203125" style="1" customWidth="1"/>
    <col min="6" max="6" width="7.83203125" style="173" customWidth="1"/>
    <col min="7" max="7" width="14.33203125" style="1" customWidth="1"/>
    <col min="8" max="8" width="7.83203125" style="173" customWidth="1"/>
    <col min="9" max="9" width="14.33203125" style="1" customWidth="1"/>
    <col min="10" max="10" width="7.83203125" style="173" customWidth="1"/>
    <col min="11" max="11" width="16" style="1" customWidth="1"/>
  </cols>
  <sheetData>
    <row r="1" spans="1:11" ht="44.25">
      <c r="A1"/>
      <c r="B1"/>
      <c r="C1"/>
      <c r="D1" s="8" t="s">
        <v>279</v>
      </c>
      <c r="E1"/>
      <c r="G1"/>
      <c r="I1"/>
      <c r="K1"/>
    </row>
    <row r="2" spans="1:11" ht="11.25">
      <c r="A2" s="18"/>
      <c r="B2" s="18"/>
      <c r="C2" s="2"/>
      <c r="D2" s="174"/>
      <c r="E2" s="2"/>
      <c r="F2" s="175"/>
      <c r="G2" s="2"/>
      <c r="H2" s="175"/>
      <c r="I2" s="2"/>
      <c r="J2" s="175"/>
      <c r="K2"/>
    </row>
    <row r="3" spans="1:11" ht="18">
      <c r="A3" s="18"/>
      <c r="B3" s="18"/>
      <c r="C3" s="2"/>
      <c r="D3" s="9"/>
      <c r="E3" s="2"/>
      <c r="F3" s="175"/>
      <c r="G3" s="2"/>
      <c r="H3" s="175"/>
      <c r="I3" s="2"/>
      <c r="J3" s="175"/>
      <c r="K3"/>
    </row>
    <row r="4" spans="1:10" s="3" customFormat="1" ht="11.25">
      <c r="A4" s="4"/>
      <c r="B4" s="4"/>
      <c r="C4" s="2"/>
      <c r="D4" s="174"/>
      <c r="E4" s="2"/>
      <c r="F4" s="175"/>
      <c r="G4" s="2"/>
      <c r="H4" s="175"/>
      <c r="I4" s="2"/>
      <c r="J4" s="175"/>
    </row>
    <row r="5" spans="1:10" s="3" customFormat="1" ht="11.25">
      <c r="A5" s="4"/>
      <c r="B5" s="4"/>
      <c r="C5" s="2"/>
      <c r="D5" s="174" t="s">
        <v>1</v>
      </c>
      <c r="E5" s="2"/>
      <c r="F5" s="175"/>
      <c r="G5" s="2"/>
      <c r="H5" s="175"/>
      <c r="I5" s="2"/>
      <c r="J5" s="175"/>
    </row>
    <row r="6" spans="1:10" s="3" customFormat="1" ht="11.25">
      <c r="A6" s="4"/>
      <c r="B6" s="4"/>
      <c r="C6" s="2"/>
      <c r="D6" s="117" t="s">
        <v>426</v>
      </c>
      <c r="E6" s="2"/>
      <c r="F6" s="175"/>
      <c r="G6" s="2"/>
      <c r="H6" s="175"/>
      <c r="I6" s="2"/>
      <c r="J6" s="175"/>
    </row>
    <row r="7" spans="1:10" s="3" customFormat="1" ht="11.25">
      <c r="A7" s="4"/>
      <c r="B7" s="4"/>
      <c r="C7" s="2"/>
      <c r="D7" s="176" t="s">
        <v>280</v>
      </c>
      <c r="E7" s="2"/>
      <c r="F7" s="175"/>
      <c r="G7" s="2"/>
      <c r="H7" s="175"/>
      <c r="I7" s="2"/>
      <c r="J7" s="175"/>
    </row>
    <row r="8" spans="4:10" s="1" customFormat="1" ht="11.25">
      <c r="D8" s="176" t="s">
        <v>281</v>
      </c>
      <c r="F8" s="173"/>
      <c r="H8" s="173"/>
      <c r="J8" s="173"/>
    </row>
    <row r="9" spans="4:10" s="1" customFormat="1" ht="12" thickBot="1">
      <c r="D9" s="176"/>
      <c r="F9" s="173"/>
      <c r="H9" s="173"/>
      <c r="J9" s="173"/>
    </row>
    <row r="10" spans="3:11" s="1" customFormat="1" ht="12" customHeight="1">
      <c r="C10" s="323" t="s">
        <v>3</v>
      </c>
      <c r="D10" s="325" t="s">
        <v>2</v>
      </c>
      <c r="E10" s="322" t="s">
        <v>282</v>
      </c>
      <c r="F10" s="320"/>
      <c r="G10" s="319" t="s">
        <v>367</v>
      </c>
      <c r="H10" s="320"/>
      <c r="I10" s="319" t="s">
        <v>368</v>
      </c>
      <c r="J10" s="321"/>
      <c r="K10" s="177" t="s">
        <v>268</v>
      </c>
    </row>
    <row r="11" spans="3:11" s="1" customFormat="1" ht="12" thickBot="1">
      <c r="C11" s="324"/>
      <c r="D11" s="326"/>
      <c r="E11" s="178" t="s">
        <v>5</v>
      </c>
      <c r="F11" s="179" t="s">
        <v>283</v>
      </c>
      <c r="G11" s="179" t="s">
        <v>5</v>
      </c>
      <c r="H11" s="179" t="s">
        <v>283</v>
      </c>
      <c r="I11" s="179" t="s">
        <v>5</v>
      </c>
      <c r="J11" s="180" t="s">
        <v>283</v>
      </c>
      <c r="K11" s="181">
        <f>SUM(K12:K306)</f>
        <v>0</v>
      </c>
    </row>
    <row r="12" spans="1:11" ht="11.25">
      <c r="A12"/>
      <c r="B12"/>
      <c r="C12" s="24"/>
      <c r="D12" s="24"/>
      <c r="E12" s="182"/>
      <c r="F12" s="183"/>
      <c r="G12" s="182"/>
      <c r="H12" s="183"/>
      <c r="I12" s="182"/>
      <c r="J12" s="183"/>
      <c r="K12" s="184"/>
    </row>
    <row r="13" spans="1:11" ht="12" outlineLevel="1">
      <c r="A13"/>
      <c r="B13"/>
      <c r="C13" s="25"/>
      <c r="D13" s="23" t="s">
        <v>102</v>
      </c>
      <c r="E13" s="19"/>
      <c r="F13" s="185"/>
      <c r="G13" s="19"/>
      <c r="H13" s="185"/>
      <c r="I13" s="19"/>
      <c r="J13" s="185"/>
      <c r="K13" s="186"/>
    </row>
    <row r="14" spans="1:11" ht="12" outlineLevel="2">
      <c r="A14"/>
      <c r="B14"/>
      <c r="C14" s="187"/>
      <c r="D14" s="188" t="s">
        <v>284</v>
      </c>
      <c r="E14" s="189"/>
      <c r="F14" s="190"/>
      <c r="G14" s="189"/>
      <c r="H14" s="190"/>
      <c r="I14" s="189"/>
      <c r="J14" s="190"/>
      <c r="K14" s="191"/>
    </row>
    <row r="15" spans="1:11" ht="12" outlineLevel="3">
      <c r="A15"/>
      <c r="B15"/>
      <c r="C15" s="26"/>
      <c r="D15" s="192" t="s">
        <v>285</v>
      </c>
      <c r="E15" s="21"/>
      <c r="F15" s="193"/>
      <c r="G15" s="21"/>
      <c r="H15" s="193"/>
      <c r="I15" s="21"/>
      <c r="J15" s="193"/>
      <c r="K15" s="194"/>
    </row>
    <row r="16" spans="1:11" ht="11.25" outlineLevel="4">
      <c r="A16"/>
      <c r="B16" s="195"/>
      <c r="C16" s="28">
        <v>2000456544392</v>
      </c>
      <c r="D16" s="27" t="s">
        <v>286</v>
      </c>
      <c r="E16" s="196">
        <v>310</v>
      </c>
      <c r="F16" s="197"/>
      <c r="G16" s="196">
        <v>279</v>
      </c>
      <c r="H16" s="197"/>
      <c r="I16" s="196">
        <v>248</v>
      </c>
      <c r="J16" s="197"/>
      <c r="K16" s="198">
        <f>E16*F16+G16*H16+I16*J16</f>
        <v>0</v>
      </c>
    </row>
    <row r="17" spans="1:11" ht="11.25" outlineLevel="4">
      <c r="A17"/>
      <c r="B17" s="195"/>
      <c r="C17" s="28">
        <v>2000456544408</v>
      </c>
      <c r="D17" s="27" t="s">
        <v>287</v>
      </c>
      <c r="E17" s="196">
        <v>310</v>
      </c>
      <c r="F17" s="197"/>
      <c r="G17" s="196">
        <v>279</v>
      </c>
      <c r="H17" s="197"/>
      <c r="I17" s="196">
        <v>248</v>
      </c>
      <c r="J17" s="197"/>
      <c r="K17" s="198">
        <f aca="true" t="shared" si="0" ref="K17:K80">E17*F17+G17*H17+I17*J17</f>
        <v>0</v>
      </c>
    </row>
    <row r="18" spans="1:11" ht="15" customHeight="1" outlineLevel="4">
      <c r="A18"/>
      <c r="B18" s="195"/>
      <c r="C18" s="28">
        <v>2000456544415</v>
      </c>
      <c r="D18" s="27" t="s">
        <v>288</v>
      </c>
      <c r="E18" s="196">
        <v>310</v>
      </c>
      <c r="F18" s="197"/>
      <c r="G18" s="196">
        <v>279</v>
      </c>
      <c r="H18" s="197"/>
      <c r="I18" s="196">
        <v>248</v>
      </c>
      <c r="J18" s="197"/>
      <c r="K18" s="198">
        <f t="shared" si="0"/>
        <v>0</v>
      </c>
    </row>
    <row r="19" spans="1:11" ht="11.25" outlineLevel="4">
      <c r="A19"/>
      <c r="B19" s="195"/>
      <c r="C19" s="28">
        <v>2000456544422</v>
      </c>
      <c r="D19" s="27" t="s">
        <v>289</v>
      </c>
      <c r="E19" s="196">
        <v>310</v>
      </c>
      <c r="F19" s="197"/>
      <c r="G19" s="196">
        <v>279</v>
      </c>
      <c r="H19" s="197"/>
      <c r="I19" s="196">
        <v>248</v>
      </c>
      <c r="J19" s="197"/>
      <c r="K19" s="198">
        <f t="shared" si="0"/>
        <v>0</v>
      </c>
    </row>
    <row r="20" spans="1:11" ht="11.25" outlineLevel="4">
      <c r="A20"/>
      <c r="B20" s="195"/>
      <c r="C20" s="28">
        <v>2000456544439</v>
      </c>
      <c r="D20" s="27" t="s">
        <v>290</v>
      </c>
      <c r="E20" s="196">
        <v>310</v>
      </c>
      <c r="F20" s="197"/>
      <c r="G20" s="196">
        <v>279</v>
      </c>
      <c r="H20" s="197"/>
      <c r="I20" s="196">
        <v>248</v>
      </c>
      <c r="J20" s="197"/>
      <c r="K20" s="198">
        <f t="shared" si="0"/>
        <v>0</v>
      </c>
    </row>
    <row r="21" spans="1:11" ht="11.25" outlineLevel="4">
      <c r="A21"/>
      <c r="B21" s="195"/>
      <c r="C21" s="28">
        <v>2000456544446</v>
      </c>
      <c r="D21" s="27" t="s">
        <v>291</v>
      </c>
      <c r="E21" s="196">
        <v>310</v>
      </c>
      <c r="F21" s="197"/>
      <c r="G21" s="196">
        <v>279</v>
      </c>
      <c r="H21" s="197"/>
      <c r="I21" s="196">
        <v>248</v>
      </c>
      <c r="J21" s="197"/>
      <c r="K21" s="198">
        <f t="shared" si="0"/>
        <v>0</v>
      </c>
    </row>
    <row r="22" spans="1:11" ht="11.25" outlineLevel="4">
      <c r="A22"/>
      <c r="B22" s="195"/>
      <c r="C22" s="28">
        <v>2000456544453</v>
      </c>
      <c r="D22" s="27" t="s">
        <v>292</v>
      </c>
      <c r="E22" s="196">
        <v>310</v>
      </c>
      <c r="F22" s="197"/>
      <c r="G22" s="196">
        <v>279</v>
      </c>
      <c r="H22" s="197"/>
      <c r="I22" s="196">
        <v>248</v>
      </c>
      <c r="J22" s="197"/>
      <c r="K22" s="198">
        <f t="shared" si="0"/>
        <v>0</v>
      </c>
    </row>
    <row r="23" spans="1:11" ht="11.25" outlineLevel="4">
      <c r="A23"/>
      <c r="B23" s="195"/>
      <c r="C23" s="28">
        <v>2000456544460</v>
      </c>
      <c r="D23" s="27" t="s">
        <v>293</v>
      </c>
      <c r="E23" s="196">
        <v>310</v>
      </c>
      <c r="F23" s="197"/>
      <c r="G23" s="196">
        <v>279</v>
      </c>
      <c r="H23" s="197"/>
      <c r="I23" s="196">
        <v>248</v>
      </c>
      <c r="J23" s="197"/>
      <c r="K23" s="198">
        <f t="shared" si="0"/>
        <v>0</v>
      </c>
    </row>
    <row r="24" spans="1:11" ht="11.25" outlineLevel="4">
      <c r="A24"/>
      <c r="B24" s="195"/>
      <c r="C24" s="28">
        <v>2000456544477</v>
      </c>
      <c r="D24" s="27" t="s">
        <v>294</v>
      </c>
      <c r="E24" s="196">
        <v>310</v>
      </c>
      <c r="F24" s="197"/>
      <c r="G24" s="196">
        <v>279</v>
      </c>
      <c r="H24" s="197"/>
      <c r="I24" s="196">
        <v>248</v>
      </c>
      <c r="J24" s="197"/>
      <c r="K24" s="198">
        <f t="shared" si="0"/>
        <v>0</v>
      </c>
    </row>
    <row r="25" spans="1:11" ht="11.25" outlineLevel="4">
      <c r="A25"/>
      <c r="B25" s="195"/>
      <c r="C25" s="28">
        <v>2000456544484</v>
      </c>
      <c r="D25" s="27" t="s">
        <v>295</v>
      </c>
      <c r="E25" s="196">
        <v>310</v>
      </c>
      <c r="F25" s="197"/>
      <c r="G25" s="196">
        <v>279</v>
      </c>
      <c r="H25" s="197"/>
      <c r="I25" s="196">
        <v>248</v>
      </c>
      <c r="J25" s="197"/>
      <c r="K25" s="198">
        <f t="shared" si="0"/>
        <v>0</v>
      </c>
    </row>
    <row r="26" spans="1:11" ht="11.25" outlineLevel="4">
      <c r="A26"/>
      <c r="B26" s="195"/>
      <c r="C26" s="28">
        <v>2000456544491</v>
      </c>
      <c r="D26" s="27" t="s">
        <v>296</v>
      </c>
      <c r="E26" s="196">
        <v>310</v>
      </c>
      <c r="F26" s="197"/>
      <c r="G26" s="196">
        <v>279</v>
      </c>
      <c r="H26" s="197"/>
      <c r="I26" s="196">
        <v>248</v>
      </c>
      <c r="J26" s="197"/>
      <c r="K26" s="198">
        <f t="shared" si="0"/>
        <v>0</v>
      </c>
    </row>
    <row r="27" spans="1:11" ht="11.25" outlineLevel="4">
      <c r="A27"/>
      <c r="B27" s="195"/>
      <c r="C27" s="28">
        <v>2000456544507</v>
      </c>
      <c r="D27" s="27" t="s">
        <v>297</v>
      </c>
      <c r="E27" s="196">
        <v>310</v>
      </c>
      <c r="F27" s="197"/>
      <c r="G27" s="196">
        <v>279</v>
      </c>
      <c r="H27" s="197"/>
      <c r="I27" s="196">
        <v>248</v>
      </c>
      <c r="J27" s="197"/>
      <c r="K27" s="198">
        <f t="shared" si="0"/>
        <v>0</v>
      </c>
    </row>
    <row r="28" spans="1:11" ht="11.25" outlineLevel="4">
      <c r="A28"/>
      <c r="B28" s="195"/>
      <c r="C28" s="28">
        <v>2000456544514</v>
      </c>
      <c r="D28" s="27" t="s">
        <v>298</v>
      </c>
      <c r="E28" s="196">
        <v>310</v>
      </c>
      <c r="F28" s="197"/>
      <c r="G28" s="196">
        <v>279</v>
      </c>
      <c r="H28" s="197"/>
      <c r="I28" s="196">
        <v>248</v>
      </c>
      <c r="J28" s="197"/>
      <c r="K28" s="198">
        <f t="shared" si="0"/>
        <v>0</v>
      </c>
    </row>
    <row r="29" spans="1:11" ht="11.25" outlineLevel="4">
      <c r="A29"/>
      <c r="B29" s="195"/>
      <c r="C29" s="28">
        <v>2000456544521</v>
      </c>
      <c r="D29" s="27" t="s">
        <v>299</v>
      </c>
      <c r="E29" s="196">
        <v>310</v>
      </c>
      <c r="F29" s="197"/>
      <c r="G29" s="196">
        <v>279</v>
      </c>
      <c r="H29" s="197"/>
      <c r="I29" s="196">
        <v>248</v>
      </c>
      <c r="J29" s="197"/>
      <c r="K29" s="198">
        <f t="shared" si="0"/>
        <v>0</v>
      </c>
    </row>
    <row r="30" spans="1:11" ht="11.25" outlineLevel="4">
      <c r="A30"/>
      <c r="B30" s="195"/>
      <c r="C30" s="28">
        <v>2000456544538</v>
      </c>
      <c r="D30" s="27" t="s">
        <v>300</v>
      </c>
      <c r="E30" s="196">
        <v>310</v>
      </c>
      <c r="F30" s="197"/>
      <c r="G30" s="196">
        <v>279</v>
      </c>
      <c r="H30" s="197"/>
      <c r="I30" s="196">
        <v>248</v>
      </c>
      <c r="J30" s="197"/>
      <c r="K30" s="198">
        <f t="shared" si="0"/>
        <v>0</v>
      </c>
    </row>
    <row r="31" spans="1:11" ht="11.25" outlineLevel="4">
      <c r="A31"/>
      <c r="B31" s="195"/>
      <c r="C31" s="28">
        <v>2000456544545</v>
      </c>
      <c r="D31" s="27" t="s">
        <v>301</v>
      </c>
      <c r="E31" s="196">
        <v>310</v>
      </c>
      <c r="F31" s="197"/>
      <c r="G31" s="196">
        <v>279</v>
      </c>
      <c r="H31" s="197"/>
      <c r="I31" s="196">
        <v>248</v>
      </c>
      <c r="J31" s="197"/>
      <c r="K31" s="198">
        <f t="shared" si="0"/>
        <v>0</v>
      </c>
    </row>
    <row r="32" spans="1:11" ht="11.25" outlineLevel="4">
      <c r="A32"/>
      <c r="B32" s="195"/>
      <c r="C32" s="28">
        <v>2000456544552</v>
      </c>
      <c r="D32" s="27" t="s">
        <v>302</v>
      </c>
      <c r="E32" s="196">
        <v>310</v>
      </c>
      <c r="F32" s="197"/>
      <c r="G32" s="196">
        <v>279</v>
      </c>
      <c r="H32" s="197"/>
      <c r="I32" s="196">
        <v>248</v>
      </c>
      <c r="J32" s="197"/>
      <c r="K32" s="198">
        <f t="shared" si="0"/>
        <v>0</v>
      </c>
    </row>
    <row r="33" spans="1:11" ht="11.25" outlineLevel="4">
      <c r="A33"/>
      <c r="B33" s="195"/>
      <c r="C33" s="28">
        <v>2000456544569</v>
      </c>
      <c r="D33" s="27" t="s">
        <v>303</v>
      </c>
      <c r="E33" s="196">
        <v>310</v>
      </c>
      <c r="F33" s="197"/>
      <c r="G33" s="196">
        <v>279</v>
      </c>
      <c r="H33" s="197"/>
      <c r="I33" s="196">
        <v>248</v>
      </c>
      <c r="J33" s="197"/>
      <c r="K33" s="198">
        <f t="shared" si="0"/>
        <v>0</v>
      </c>
    </row>
    <row r="34" spans="1:11" ht="11.25" outlineLevel="4">
      <c r="A34"/>
      <c r="B34" s="195"/>
      <c r="C34" s="28">
        <v>2000456544576</v>
      </c>
      <c r="D34" s="27" t="s">
        <v>304</v>
      </c>
      <c r="E34" s="196">
        <v>310</v>
      </c>
      <c r="F34" s="197"/>
      <c r="G34" s="196">
        <v>279</v>
      </c>
      <c r="H34" s="197"/>
      <c r="I34" s="196">
        <v>248</v>
      </c>
      <c r="J34" s="197"/>
      <c r="K34" s="198">
        <f t="shared" si="0"/>
        <v>0</v>
      </c>
    </row>
    <row r="35" spans="1:11" ht="11.25" outlineLevel="4">
      <c r="A35"/>
      <c r="B35" s="195"/>
      <c r="C35" s="28">
        <v>2000456544583</v>
      </c>
      <c r="D35" s="27" t="s">
        <v>305</v>
      </c>
      <c r="E35" s="196">
        <v>310</v>
      </c>
      <c r="F35" s="197"/>
      <c r="G35" s="196">
        <v>279</v>
      </c>
      <c r="H35" s="197"/>
      <c r="I35" s="196">
        <v>248</v>
      </c>
      <c r="J35" s="197"/>
      <c r="K35" s="198">
        <f t="shared" si="0"/>
        <v>0</v>
      </c>
    </row>
    <row r="36" spans="1:11" ht="18" customHeight="1" outlineLevel="4">
      <c r="A36"/>
      <c r="B36" s="195"/>
      <c r="C36" s="28">
        <v>2000456544590</v>
      </c>
      <c r="D36" s="27" t="s">
        <v>306</v>
      </c>
      <c r="E36" s="196">
        <v>310</v>
      </c>
      <c r="F36" s="197"/>
      <c r="G36" s="196">
        <v>279</v>
      </c>
      <c r="H36" s="197"/>
      <c r="I36" s="196">
        <v>248</v>
      </c>
      <c r="J36" s="197"/>
      <c r="K36" s="198">
        <f t="shared" si="0"/>
        <v>0</v>
      </c>
    </row>
    <row r="37" spans="1:11" ht="11.25" outlineLevel="4">
      <c r="A37"/>
      <c r="B37" s="195"/>
      <c r="C37" s="28">
        <v>2000456544606</v>
      </c>
      <c r="D37" s="27" t="s">
        <v>307</v>
      </c>
      <c r="E37" s="196">
        <v>310</v>
      </c>
      <c r="F37" s="197"/>
      <c r="G37" s="196">
        <v>279</v>
      </c>
      <c r="H37" s="197"/>
      <c r="I37" s="196">
        <v>248</v>
      </c>
      <c r="J37" s="197"/>
      <c r="K37" s="198">
        <f t="shared" si="0"/>
        <v>0</v>
      </c>
    </row>
    <row r="38" spans="1:11" ht="12" outlineLevel="3">
      <c r="A38"/>
      <c r="B38" s="195"/>
      <c r="C38" s="26"/>
      <c r="D38" s="192" t="s">
        <v>308</v>
      </c>
      <c r="E38" s="21"/>
      <c r="F38" s="193"/>
      <c r="G38" s="21"/>
      <c r="H38" s="193"/>
      <c r="I38" s="21"/>
      <c r="J38" s="193"/>
      <c r="K38" s="194">
        <f t="shared" si="0"/>
        <v>0</v>
      </c>
    </row>
    <row r="39" spans="1:11" ht="11.25" outlineLevel="4">
      <c r="A39"/>
      <c r="B39" s="195"/>
      <c r="C39" s="27"/>
      <c r="D39" s="27" t="s">
        <v>309</v>
      </c>
      <c r="E39" s="199">
        <v>1420</v>
      </c>
      <c r="F39" s="197"/>
      <c r="G39" s="199">
        <v>1278</v>
      </c>
      <c r="H39" s="197"/>
      <c r="I39" s="199">
        <v>1136</v>
      </c>
      <c r="J39" s="197"/>
      <c r="K39" s="200">
        <f t="shared" si="0"/>
        <v>0</v>
      </c>
    </row>
    <row r="40" spans="1:11" ht="11.25" outlineLevel="4">
      <c r="A40"/>
      <c r="B40" s="195"/>
      <c r="C40" s="27"/>
      <c r="D40" s="27" t="s">
        <v>310</v>
      </c>
      <c r="E40" s="199">
        <v>1420</v>
      </c>
      <c r="F40" s="197"/>
      <c r="G40" s="199">
        <v>1278</v>
      </c>
      <c r="H40" s="197"/>
      <c r="I40" s="199">
        <v>1136</v>
      </c>
      <c r="J40" s="197"/>
      <c r="K40" s="200">
        <f t="shared" si="0"/>
        <v>0</v>
      </c>
    </row>
    <row r="41" spans="1:11" ht="11.25" outlineLevel="4">
      <c r="A41"/>
      <c r="B41" s="195"/>
      <c r="C41" s="27"/>
      <c r="D41" s="27" t="s">
        <v>311</v>
      </c>
      <c r="E41" s="199">
        <v>1350</v>
      </c>
      <c r="F41" s="197"/>
      <c r="G41" s="199">
        <v>1215</v>
      </c>
      <c r="H41" s="197"/>
      <c r="I41" s="199">
        <v>1080</v>
      </c>
      <c r="J41" s="197"/>
      <c r="K41" s="200">
        <f t="shared" si="0"/>
        <v>0</v>
      </c>
    </row>
    <row r="42" spans="1:11" ht="11.25" outlineLevel="4">
      <c r="A42"/>
      <c r="B42" s="195"/>
      <c r="C42" s="27"/>
      <c r="D42" s="27" t="s">
        <v>312</v>
      </c>
      <c r="E42" s="199">
        <v>1350</v>
      </c>
      <c r="F42" s="197"/>
      <c r="G42" s="199">
        <v>1215</v>
      </c>
      <c r="H42" s="197"/>
      <c r="I42" s="199">
        <v>1080</v>
      </c>
      <c r="J42" s="197"/>
      <c r="K42" s="200">
        <f t="shared" si="0"/>
        <v>0</v>
      </c>
    </row>
    <row r="43" spans="1:11" ht="11.25" outlineLevel="4">
      <c r="A43"/>
      <c r="B43" s="195"/>
      <c r="C43" s="27"/>
      <c r="D43" s="27" t="s">
        <v>313</v>
      </c>
      <c r="E43" s="199">
        <v>1350</v>
      </c>
      <c r="F43" s="197"/>
      <c r="G43" s="199">
        <v>1215</v>
      </c>
      <c r="H43" s="197"/>
      <c r="I43" s="199">
        <v>1080</v>
      </c>
      <c r="J43" s="197"/>
      <c r="K43" s="200">
        <f t="shared" si="0"/>
        <v>0</v>
      </c>
    </row>
    <row r="44" spans="1:11" ht="11.25" outlineLevel="4">
      <c r="A44"/>
      <c r="B44" s="195"/>
      <c r="C44" s="27"/>
      <c r="D44" s="27" t="s">
        <v>314</v>
      </c>
      <c r="E44" s="199">
        <v>1350</v>
      </c>
      <c r="F44" s="197"/>
      <c r="G44" s="199">
        <v>1215</v>
      </c>
      <c r="H44" s="197"/>
      <c r="I44" s="199">
        <v>1080</v>
      </c>
      <c r="J44" s="197"/>
      <c r="K44" s="200">
        <f t="shared" si="0"/>
        <v>0</v>
      </c>
    </row>
    <row r="45" spans="1:11" ht="11.25" outlineLevel="4">
      <c r="A45"/>
      <c r="B45" s="195"/>
      <c r="C45" s="27"/>
      <c r="D45" s="27" t="s">
        <v>315</v>
      </c>
      <c r="E45" s="199">
        <v>1350</v>
      </c>
      <c r="F45" s="197"/>
      <c r="G45" s="199">
        <v>1215</v>
      </c>
      <c r="H45" s="197"/>
      <c r="I45" s="199">
        <v>1080</v>
      </c>
      <c r="J45" s="197"/>
      <c r="K45" s="200">
        <f t="shared" si="0"/>
        <v>0</v>
      </c>
    </row>
    <row r="46" spans="1:11" ht="11.25" outlineLevel="4">
      <c r="A46"/>
      <c r="B46" s="195"/>
      <c r="C46" s="28">
        <v>2000456545108</v>
      </c>
      <c r="D46" s="201" t="s">
        <v>316</v>
      </c>
      <c r="E46" s="199">
        <v>1100</v>
      </c>
      <c r="F46" s="197"/>
      <c r="G46" s="199">
        <v>990</v>
      </c>
      <c r="H46" s="197"/>
      <c r="I46" s="199">
        <v>880</v>
      </c>
      <c r="J46" s="197"/>
      <c r="K46" s="198">
        <f t="shared" si="0"/>
        <v>0</v>
      </c>
    </row>
    <row r="47" spans="1:11" ht="11.25" outlineLevel="4">
      <c r="A47"/>
      <c r="B47" s="195"/>
      <c r="C47" s="28">
        <v>2000456545290</v>
      </c>
      <c r="D47" s="201" t="s">
        <v>317</v>
      </c>
      <c r="E47" s="199">
        <v>1100</v>
      </c>
      <c r="F47" s="197"/>
      <c r="G47" s="199">
        <v>990</v>
      </c>
      <c r="H47" s="197"/>
      <c r="I47" s="199">
        <v>880</v>
      </c>
      <c r="J47" s="197"/>
      <c r="K47" s="198">
        <f t="shared" si="0"/>
        <v>0</v>
      </c>
    </row>
    <row r="48" spans="1:11" ht="11.25" outlineLevel="4">
      <c r="A48"/>
      <c r="B48" s="195"/>
      <c r="C48" s="28">
        <v>2000456545306</v>
      </c>
      <c r="D48" s="201" t="s">
        <v>318</v>
      </c>
      <c r="E48" s="199">
        <v>1100</v>
      </c>
      <c r="F48" s="197"/>
      <c r="G48" s="199">
        <v>990</v>
      </c>
      <c r="H48" s="197"/>
      <c r="I48" s="199">
        <v>880</v>
      </c>
      <c r="J48" s="197"/>
      <c r="K48" s="198">
        <f t="shared" si="0"/>
        <v>0</v>
      </c>
    </row>
    <row r="49" spans="1:11" ht="11.25" outlineLevel="4">
      <c r="A49"/>
      <c r="B49" s="195"/>
      <c r="C49" s="28">
        <v>2000456545092</v>
      </c>
      <c r="D49" s="201" t="s">
        <v>319</v>
      </c>
      <c r="E49" s="199">
        <v>1100</v>
      </c>
      <c r="F49" s="197"/>
      <c r="G49" s="199">
        <v>990</v>
      </c>
      <c r="H49" s="197"/>
      <c r="I49" s="199">
        <v>880</v>
      </c>
      <c r="J49" s="197"/>
      <c r="K49" s="198">
        <f t="shared" si="0"/>
        <v>0</v>
      </c>
    </row>
    <row r="50" spans="1:11" ht="11.25" outlineLevel="4">
      <c r="A50"/>
      <c r="B50" s="195"/>
      <c r="C50" s="28">
        <v>2000456545115</v>
      </c>
      <c r="D50" s="201" t="s">
        <v>320</v>
      </c>
      <c r="E50" s="199">
        <v>1100</v>
      </c>
      <c r="F50" s="197"/>
      <c r="G50" s="199">
        <v>990</v>
      </c>
      <c r="H50" s="197"/>
      <c r="I50" s="199">
        <v>880</v>
      </c>
      <c r="J50" s="197"/>
      <c r="K50" s="198">
        <f t="shared" si="0"/>
        <v>0</v>
      </c>
    </row>
    <row r="51" spans="1:11" ht="11.25" outlineLevel="4">
      <c r="A51"/>
      <c r="B51" s="195"/>
      <c r="C51" s="27"/>
      <c r="D51" s="201" t="s">
        <v>321</v>
      </c>
      <c r="E51" s="199">
        <v>1100</v>
      </c>
      <c r="F51" s="197"/>
      <c r="G51" s="199">
        <v>990</v>
      </c>
      <c r="H51" s="197"/>
      <c r="I51" s="199">
        <v>880</v>
      </c>
      <c r="J51" s="197"/>
      <c r="K51" s="198">
        <f t="shared" si="0"/>
        <v>0</v>
      </c>
    </row>
    <row r="52" spans="1:11" ht="11.25" outlineLevel="4">
      <c r="A52"/>
      <c r="B52" s="195"/>
      <c r="C52" s="27" t="s">
        <v>322</v>
      </c>
      <c r="D52" s="27" t="s">
        <v>323</v>
      </c>
      <c r="E52" s="196">
        <v>310</v>
      </c>
      <c r="F52" s="197"/>
      <c r="G52" s="196">
        <v>279</v>
      </c>
      <c r="H52" s="197"/>
      <c r="I52" s="196">
        <v>248</v>
      </c>
      <c r="J52" s="197"/>
      <c r="K52" s="198">
        <f t="shared" si="0"/>
        <v>0</v>
      </c>
    </row>
    <row r="53" spans="1:11" ht="11.25" outlineLevel="4">
      <c r="A53"/>
      <c r="B53" s="195"/>
      <c r="C53" s="27" t="s">
        <v>324</v>
      </c>
      <c r="D53" s="27" t="s">
        <v>325</v>
      </c>
      <c r="E53" s="196">
        <v>310</v>
      </c>
      <c r="F53" s="197"/>
      <c r="G53" s="196">
        <v>279</v>
      </c>
      <c r="H53" s="197"/>
      <c r="I53" s="196">
        <v>248</v>
      </c>
      <c r="J53" s="197"/>
      <c r="K53" s="198">
        <f t="shared" si="0"/>
        <v>0</v>
      </c>
    </row>
    <row r="54" spans="1:11" ht="11.25" outlineLevel="4">
      <c r="A54"/>
      <c r="B54" s="195"/>
      <c r="C54" s="27" t="s">
        <v>326</v>
      </c>
      <c r="D54" s="27" t="s">
        <v>327</v>
      </c>
      <c r="E54" s="196">
        <v>310</v>
      </c>
      <c r="F54" s="197"/>
      <c r="G54" s="196">
        <v>279</v>
      </c>
      <c r="H54" s="197"/>
      <c r="I54" s="196">
        <v>248</v>
      </c>
      <c r="J54" s="197"/>
      <c r="K54" s="198">
        <f t="shared" si="0"/>
        <v>0</v>
      </c>
    </row>
    <row r="55" spans="1:11" ht="11.25" outlineLevel="4">
      <c r="A55"/>
      <c r="B55" s="195"/>
      <c r="C55" s="27" t="s">
        <v>328</v>
      </c>
      <c r="D55" s="27" t="s">
        <v>329</v>
      </c>
      <c r="E55" s="196">
        <v>310</v>
      </c>
      <c r="F55" s="197"/>
      <c r="G55" s="196">
        <v>279</v>
      </c>
      <c r="H55" s="197"/>
      <c r="I55" s="196">
        <v>248</v>
      </c>
      <c r="J55" s="197"/>
      <c r="K55" s="198">
        <f t="shared" si="0"/>
        <v>0</v>
      </c>
    </row>
    <row r="56" spans="1:11" ht="19.5" outlineLevel="4">
      <c r="A56"/>
      <c r="B56" s="195"/>
      <c r="C56" s="27" t="s">
        <v>330</v>
      </c>
      <c r="D56" s="27" t="s">
        <v>331</v>
      </c>
      <c r="E56" s="196">
        <v>800</v>
      </c>
      <c r="F56" s="197"/>
      <c r="G56" s="196">
        <v>720</v>
      </c>
      <c r="H56" s="197"/>
      <c r="I56" s="196">
        <v>640</v>
      </c>
      <c r="J56" s="197"/>
      <c r="K56" s="198">
        <f t="shared" si="0"/>
        <v>0</v>
      </c>
    </row>
    <row r="57" spans="1:11" ht="19.5" outlineLevel="4">
      <c r="A57"/>
      <c r="B57" s="195"/>
      <c r="C57" s="27" t="s">
        <v>332</v>
      </c>
      <c r="D57" s="27" t="s">
        <v>333</v>
      </c>
      <c r="E57" s="196">
        <v>460</v>
      </c>
      <c r="F57" s="197"/>
      <c r="G57" s="196">
        <v>414</v>
      </c>
      <c r="H57" s="197"/>
      <c r="I57" s="196">
        <v>368</v>
      </c>
      <c r="J57" s="197"/>
      <c r="K57" s="198">
        <f t="shared" si="0"/>
        <v>0</v>
      </c>
    </row>
    <row r="58" spans="1:11" ht="19.5" outlineLevel="4">
      <c r="A58"/>
      <c r="B58" s="195"/>
      <c r="C58" s="27" t="s">
        <v>334</v>
      </c>
      <c r="D58" s="27" t="s">
        <v>335</v>
      </c>
      <c r="E58" s="196">
        <v>825</v>
      </c>
      <c r="F58" s="197"/>
      <c r="G58" s="196">
        <v>743</v>
      </c>
      <c r="H58" s="197"/>
      <c r="I58" s="196">
        <v>660</v>
      </c>
      <c r="J58" s="197"/>
      <c r="K58" s="198">
        <f t="shared" si="0"/>
        <v>0</v>
      </c>
    </row>
    <row r="59" spans="1:11" ht="19.5" outlineLevel="4">
      <c r="A59"/>
      <c r="B59" s="195"/>
      <c r="C59" s="27" t="s">
        <v>336</v>
      </c>
      <c r="D59" s="27" t="s">
        <v>337</v>
      </c>
      <c r="E59" s="196">
        <v>420</v>
      </c>
      <c r="F59" s="197"/>
      <c r="G59" s="196">
        <v>378</v>
      </c>
      <c r="H59" s="197"/>
      <c r="I59" s="196">
        <v>336</v>
      </c>
      <c r="J59" s="197"/>
      <c r="K59" s="198">
        <f t="shared" si="0"/>
        <v>0</v>
      </c>
    </row>
    <row r="60" spans="1:11" ht="19.5" outlineLevel="4">
      <c r="A60"/>
      <c r="B60" s="195"/>
      <c r="C60" s="27" t="s">
        <v>338</v>
      </c>
      <c r="D60" s="27" t="s">
        <v>339</v>
      </c>
      <c r="E60" s="196">
        <v>735</v>
      </c>
      <c r="F60" s="197"/>
      <c r="G60" s="196">
        <v>809</v>
      </c>
      <c r="H60" s="197"/>
      <c r="I60" s="196">
        <v>588</v>
      </c>
      <c r="J60" s="197"/>
      <c r="K60" s="198">
        <f t="shared" si="0"/>
        <v>0</v>
      </c>
    </row>
    <row r="61" spans="1:11" ht="19.5" outlineLevel="4">
      <c r="A61"/>
      <c r="B61" s="195"/>
      <c r="C61" s="27" t="s">
        <v>340</v>
      </c>
      <c r="D61" s="27" t="s">
        <v>341</v>
      </c>
      <c r="E61" s="196">
        <v>825</v>
      </c>
      <c r="F61" s="197"/>
      <c r="G61" s="196">
        <v>743</v>
      </c>
      <c r="H61" s="197"/>
      <c r="I61" s="196">
        <v>660</v>
      </c>
      <c r="J61" s="197"/>
      <c r="K61" s="198">
        <f t="shared" si="0"/>
        <v>0</v>
      </c>
    </row>
    <row r="62" spans="1:11" ht="19.5" outlineLevel="4">
      <c r="A62"/>
      <c r="B62" s="195"/>
      <c r="C62" s="27" t="s">
        <v>342</v>
      </c>
      <c r="D62" s="27" t="s">
        <v>343</v>
      </c>
      <c r="E62" s="196">
        <v>775</v>
      </c>
      <c r="F62" s="197"/>
      <c r="G62" s="196">
        <v>698</v>
      </c>
      <c r="H62" s="197"/>
      <c r="I62" s="196">
        <v>620</v>
      </c>
      <c r="J62" s="197"/>
      <c r="K62" s="198">
        <f t="shared" si="0"/>
        <v>0</v>
      </c>
    </row>
    <row r="63" spans="1:11" ht="12" outlineLevel="3">
      <c r="A63"/>
      <c r="B63" s="195"/>
      <c r="C63" s="26"/>
      <c r="D63" s="192" t="s">
        <v>344</v>
      </c>
      <c r="E63" s="21"/>
      <c r="F63" s="193"/>
      <c r="G63" s="21"/>
      <c r="H63" s="193"/>
      <c r="I63" s="21"/>
      <c r="J63" s="193"/>
      <c r="K63" s="194">
        <f t="shared" si="0"/>
        <v>0</v>
      </c>
    </row>
    <row r="64" spans="1:11" ht="11.25" outlineLevel="4">
      <c r="A64"/>
      <c r="B64" s="195"/>
      <c r="C64" s="28">
        <v>2000456542725</v>
      </c>
      <c r="D64" s="27" t="s">
        <v>345</v>
      </c>
      <c r="E64" s="196">
        <v>550</v>
      </c>
      <c r="F64" s="197"/>
      <c r="G64" s="196">
        <v>495</v>
      </c>
      <c r="H64" s="197"/>
      <c r="I64" s="196">
        <v>440</v>
      </c>
      <c r="J64" s="197"/>
      <c r="K64" s="198">
        <f t="shared" si="0"/>
        <v>0</v>
      </c>
    </row>
    <row r="65" spans="1:11" ht="11.25" outlineLevel="4">
      <c r="A65"/>
      <c r="B65" s="195"/>
      <c r="C65" s="28">
        <v>2000456542176</v>
      </c>
      <c r="D65" s="27" t="s">
        <v>346</v>
      </c>
      <c r="E65" s="196">
        <v>130</v>
      </c>
      <c r="F65" s="197"/>
      <c r="G65" s="196">
        <v>117</v>
      </c>
      <c r="H65" s="197"/>
      <c r="I65" s="196">
        <v>104</v>
      </c>
      <c r="J65" s="197"/>
      <c r="K65" s="198">
        <f t="shared" si="0"/>
        <v>0</v>
      </c>
    </row>
    <row r="66" spans="1:11" ht="11.25" outlineLevel="4">
      <c r="A66"/>
      <c r="B66" s="195"/>
      <c r="C66" s="28">
        <v>2000456542695</v>
      </c>
      <c r="D66" s="27" t="s">
        <v>347</v>
      </c>
      <c r="E66" s="196">
        <v>550</v>
      </c>
      <c r="F66" s="197"/>
      <c r="G66" s="196">
        <v>495</v>
      </c>
      <c r="H66" s="197"/>
      <c r="I66" s="196">
        <v>440</v>
      </c>
      <c r="J66" s="197"/>
      <c r="K66" s="198">
        <f t="shared" si="0"/>
        <v>0</v>
      </c>
    </row>
    <row r="67" spans="1:11" ht="11.25" outlineLevel="4">
      <c r="A67"/>
      <c r="B67" s="195"/>
      <c r="C67" s="28">
        <v>2000456542145</v>
      </c>
      <c r="D67" s="27" t="s">
        <v>348</v>
      </c>
      <c r="E67" s="196">
        <v>130</v>
      </c>
      <c r="F67" s="197"/>
      <c r="G67" s="196">
        <v>117</v>
      </c>
      <c r="H67" s="197"/>
      <c r="I67" s="196">
        <v>104</v>
      </c>
      <c r="J67" s="197"/>
      <c r="K67" s="198">
        <f t="shared" si="0"/>
        <v>0</v>
      </c>
    </row>
    <row r="68" spans="1:11" ht="11.25" outlineLevel="4">
      <c r="A68"/>
      <c r="B68" s="195"/>
      <c r="C68" s="28">
        <v>2000456542718</v>
      </c>
      <c r="D68" s="27" t="s">
        <v>349</v>
      </c>
      <c r="E68" s="196">
        <v>550</v>
      </c>
      <c r="F68" s="197"/>
      <c r="G68" s="196">
        <v>495</v>
      </c>
      <c r="H68" s="197"/>
      <c r="I68" s="196">
        <v>440</v>
      </c>
      <c r="J68" s="197"/>
      <c r="K68" s="198">
        <f t="shared" si="0"/>
        <v>0</v>
      </c>
    </row>
    <row r="69" spans="1:11" ht="11.25" outlineLevel="4">
      <c r="A69"/>
      <c r="B69" s="195"/>
      <c r="C69" s="28">
        <v>2000456542169</v>
      </c>
      <c r="D69" s="27" t="s">
        <v>350</v>
      </c>
      <c r="E69" s="196">
        <v>130</v>
      </c>
      <c r="F69" s="197"/>
      <c r="G69" s="196">
        <v>117</v>
      </c>
      <c r="H69" s="197"/>
      <c r="I69" s="196">
        <v>104</v>
      </c>
      <c r="J69" s="197"/>
      <c r="K69" s="198">
        <f t="shared" si="0"/>
        <v>0</v>
      </c>
    </row>
    <row r="70" spans="1:11" ht="11.25" outlineLevel="4">
      <c r="A70"/>
      <c r="B70" s="195"/>
      <c r="C70" s="28">
        <v>2000456542091</v>
      </c>
      <c r="D70" s="27" t="s">
        <v>351</v>
      </c>
      <c r="E70" s="196">
        <v>550</v>
      </c>
      <c r="F70" s="197"/>
      <c r="G70" s="196">
        <v>495</v>
      </c>
      <c r="H70" s="197"/>
      <c r="I70" s="196">
        <v>440</v>
      </c>
      <c r="J70" s="197"/>
      <c r="K70" s="198">
        <f t="shared" si="0"/>
        <v>0</v>
      </c>
    </row>
    <row r="71" spans="1:11" ht="11.25" outlineLevel="4">
      <c r="A71"/>
      <c r="B71" s="195"/>
      <c r="C71" s="28">
        <v>2000456542091</v>
      </c>
      <c r="D71" s="27" t="s">
        <v>352</v>
      </c>
      <c r="E71" s="196">
        <v>130</v>
      </c>
      <c r="F71" s="197"/>
      <c r="G71" s="196">
        <v>117</v>
      </c>
      <c r="H71" s="197"/>
      <c r="I71" s="196">
        <v>104</v>
      </c>
      <c r="J71" s="197"/>
      <c r="K71" s="198">
        <f t="shared" si="0"/>
        <v>0</v>
      </c>
    </row>
    <row r="72" spans="1:11" ht="11.25" outlineLevel="4">
      <c r="A72"/>
      <c r="B72" s="195"/>
      <c r="C72" s="28">
        <v>2000456544378</v>
      </c>
      <c r="D72" s="27" t="s">
        <v>353</v>
      </c>
      <c r="E72" s="196">
        <v>550</v>
      </c>
      <c r="F72" s="197"/>
      <c r="G72" s="196">
        <v>495</v>
      </c>
      <c r="H72" s="197"/>
      <c r="I72" s="196">
        <v>440</v>
      </c>
      <c r="J72" s="197"/>
      <c r="K72" s="198">
        <f t="shared" si="0"/>
        <v>0</v>
      </c>
    </row>
    <row r="73" spans="1:11" ht="11.25" outlineLevel="4">
      <c r="A73"/>
      <c r="B73" s="195"/>
      <c r="C73" s="28">
        <v>2000456542732</v>
      </c>
      <c r="D73" s="27" t="s">
        <v>354</v>
      </c>
      <c r="E73" s="196">
        <v>550</v>
      </c>
      <c r="F73" s="197"/>
      <c r="G73" s="196">
        <v>495</v>
      </c>
      <c r="H73" s="197"/>
      <c r="I73" s="196">
        <v>440</v>
      </c>
      <c r="J73" s="197"/>
      <c r="K73" s="198">
        <f t="shared" si="0"/>
        <v>0</v>
      </c>
    </row>
    <row r="74" spans="1:11" ht="11.25" outlineLevel="4">
      <c r="A74"/>
      <c r="B74" s="195"/>
      <c r="C74" s="28">
        <v>2000456542206</v>
      </c>
      <c r="D74" s="27" t="s">
        <v>355</v>
      </c>
      <c r="E74" s="196">
        <v>130</v>
      </c>
      <c r="F74" s="197"/>
      <c r="G74" s="196">
        <v>117</v>
      </c>
      <c r="H74" s="197"/>
      <c r="I74" s="196">
        <v>104</v>
      </c>
      <c r="J74" s="197"/>
      <c r="K74" s="198">
        <f t="shared" si="0"/>
        <v>0</v>
      </c>
    </row>
    <row r="75" spans="1:11" ht="11.25" outlineLevel="4">
      <c r="A75"/>
      <c r="B75" s="195"/>
      <c r="C75" s="28">
        <v>2000456542664</v>
      </c>
      <c r="D75" s="27" t="s">
        <v>356</v>
      </c>
      <c r="E75" s="196">
        <v>550</v>
      </c>
      <c r="F75" s="197"/>
      <c r="G75" s="196">
        <v>495</v>
      </c>
      <c r="H75" s="197"/>
      <c r="I75" s="196">
        <v>440</v>
      </c>
      <c r="J75" s="197"/>
      <c r="K75" s="198">
        <f t="shared" si="0"/>
        <v>0</v>
      </c>
    </row>
    <row r="76" spans="1:11" ht="11.25" outlineLevel="4">
      <c r="A76"/>
      <c r="B76" s="195"/>
      <c r="C76" s="28">
        <v>2000456542114</v>
      </c>
      <c r="D76" s="27" t="s">
        <v>357</v>
      </c>
      <c r="E76" s="196">
        <v>130</v>
      </c>
      <c r="F76" s="197"/>
      <c r="G76" s="196">
        <v>117</v>
      </c>
      <c r="H76" s="197"/>
      <c r="I76" s="196">
        <v>104</v>
      </c>
      <c r="J76" s="197"/>
      <c r="K76" s="198">
        <f t="shared" si="0"/>
        <v>0</v>
      </c>
    </row>
    <row r="77" spans="1:11" ht="11.25" outlineLevel="4">
      <c r="A77"/>
      <c r="B77" s="195"/>
      <c r="C77" s="28">
        <v>2000456542701</v>
      </c>
      <c r="D77" s="27" t="s">
        <v>358</v>
      </c>
      <c r="E77" s="196">
        <v>550</v>
      </c>
      <c r="F77" s="197"/>
      <c r="G77" s="196">
        <v>495</v>
      </c>
      <c r="H77" s="197"/>
      <c r="I77" s="196">
        <v>440</v>
      </c>
      <c r="J77" s="197"/>
      <c r="K77" s="198">
        <f t="shared" si="0"/>
        <v>0</v>
      </c>
    </row>
    <row r="78" spans="1:11" ht="11.25" outlineLevel="4">
      <c r="A78"/>
      <c r="B78" s="195"/>
      <c r="C78" s="28">
        <v>2000456542152</v>
      </c>
      <c r="D78" s="27" t="s">
        <v>359</v>
      </c>
      <c r="E78" s="196">
        <v>130</v>
      </c>
      <c r="F78" s="197"/>
      <c r="G78" s="196">
        <v>117</v>
      </c>
      <c r="H78" s="197"/>
      <c r="I78" s="196">
        <v>104</v>
      </c>
      <c r="J78" s="197"/>
      <c r="K78" s="198">
        <f t="shared" si="0"/>
        <v>0</v>
      </c>
    </row>
    <row r="79" spans="1:11" ht="11.25" outlineLevel="4">
      <c r="A79"/>
      <c r="B79" s="195"/>
      <c r="C79" s="28">
        <v>2000456542688</v>
      </c>
      <c r="D79" s="27" t="s">
        <v>360</v>
      </c>
      <c r="E79" s="196">
        <v>550</v>
      </c>
      <c r="F79" s="197"/>
      <c r="G79" s="196">
        <v>495</v>
      </c>
      <c r="H79" s="197"/>
      <c r="I79" s="196">
        <v>440</v>
      </c>
      <c r="J79" s="197"/>
      <c r="K79" s="198">
        <f t="shared" si="0"/>
        <v>0</v>
      </c>
    </row>
    <row r="80" spans="1:11" ht="11.25" outlineLevel="4">
      <c r="A80"/>
      <c r="B80" s="195"/>
      <c r="C80" s="28">
        <v>2000456542138</v>
      </c>
      <c r="D80" s="27" t="s">
        <v>361</v>
      </c>
      <c r="E80" s="196">
        <v>130</v>
      </c>
      <c r="F80" s="197"/>
      <c r="G80" s="196">
        <v>117</v>
      </c>
      <c r="H80" s="197"/>
      <c r="I80" s="196">
        <v>104</v>
      </c>
      <c r="J80" s="197"/>
      <c r="K80" s="198">
        <f t="shared" si="0"/>
        <v>0</v>
      </c>
    </row>
    <row r="81" spans="1:11" ht="11.25" outlineLevel="4">
      <c r="A81"/>
      <c r="B81" s="195"/>
      <c r="C81" s="28">
        <v>2000456542671</v>
      </c>
      <c r="D81" s="27" t="s">
        <v>362</v>
      </c>
      <c r="E81" s="196">
        <v>550</v>
      </c>
      <c r="F81" s="197"/>
      <c r="G81" s="196">
        <v>495</v>
      </c>
      <c r="H81" s="197"/>
      <c r="I81" s="196">
        <v>440</v>
      </c>
      <c r="J81" s="197"/>
      <c r="K81" s="198">
        <f>E81*F81+G81*H81+I81*J81</f>
        <v>0</v>
      </c>
    </row>
    <row r="82" spans="1:11" ht="11.25" outlineLevel="4">
      <c r="A82"/>
      <c r="B82" s="195"/>
      <c r="C82" s="28">
        <v>2000456542183</v>
      </c>
      <c r="D82" s="27" t="s">
        <v>363</v>
      </c>
      <c r="E82" s="196">
        <v>130</v>
      </c>
      <c r="F82" s="197"/>
      <c r="G82" s="196">
        <v>117</v>
      </c>
      <c r="H82" s="197"/>
      <c r="I82" s="196">
        <v>104</v>
      </c>
      <c r="J82" s="197"/>
      <c r="K82" s="198">
        <f>E82*F82+G82*H82+I82*J82</f>
        <v>0</v>
      </c>
    </row>
    <row r="83" spans="1:11" ht="11.25" outlineLevel="4">
      <c r="A83"/>
      <c r="B83" s="195"/>
      <c r="C83" s="28">
        <v>2000456544385</v>
      </c>
      <c r="D83" s="27" t="s">
        <v>364</v>
      </c>
      <c r="E83" s="196">
        <v>550</v>
      </c>
      <c r="F83" s="197"/>
      <c r="G83" s="196">
        <v>495</v>
      </c>
      <c r="H83" s="197"/>
      <c r="I83" s="196">
        <v>440</v>
      </c>
      <c r="J83" s="197"/>
      <c r="K83" s="198">
        <f>E83*F83+G83*H83+I83*J83</f>
        <v>0</v>
      </c>
    </row>
    <row r="84" spans="1:11" ht="11.25" outlineLevel="4">
      <c r="A84"/>
      <c r="B84" s="195"/>
      <c r="C84" s="28">
        <v>2000456542657</v>
      </c>
      <c r="D84" s="27" t="s">
        <v>365</v>
      </c>
      <c r="E84" s="196">
        <v>550</v>
      </c>
      <c r="F84" s="197"/>
      <c r="G84" s="196">
        <v>495</v>
      </c>
      <c r="H84" s="197"/>
      <c r="I84" s="196">
        <v>440</v>
      </c>
      <c r="J84" s="197"/>
      <c r="K84" s="198">
        <f>E84*F84+G84*H84+I84*J84</f>
        <v>0</v>
      </c>
    </row>
    <row r="85" spans="1:11" ht="12" outlineLevel="4" thickBot="1">
      <c r="A85"/>
      <c r="B85" s="195"/>
      <c r="C85" s="202">
        <v>2000456542107</v>
      </c>
      <c r="D85" s="29" t="s">
        <v>366</v>
      </c>
      <c r="E85" s="203">
        <v>130</v>
      </c>
      <c r="F85" s="204"/>
      <c r="G85" s="203">
        <v>117</v>
      </c>
      <c r="H85" s="204"/>
      <c r="I85" s="203">
        <v>104</v>
      </c>
      <c r="J85" s="204"/>
      <c r="K85" s="205">
        <f>E85*F85+G85*H85+I85*J85</f>
        <v>0</v>
      </c>
    </row>
  </sheetData>
  <sheetProtection/>
  <mergeCells count="5">
    <mergeCell ref="C10:C11"/>
    <mergeCell ref="D10:D11"/>
    <mergeCell ref="E10:F10"/>
    <mergeCell ref="G10:H10"/>
    <mergeCell ref="I10:J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С. Третьякова</dc:creator>
  <cp:keywords/>
  <dc:description/>
  <cp:lastModifiedBy>Надежда Лычковаха</cp:lastModifiedBy>
  <cp:lastPrinted>2015-12-28T11:27:07Z</cp:lastPrinted>
  <dcterms:created xsi:type="dcterms:W3CDTF">2015-12-11T13:49:12Z</dcterms:created>
  <dcterms:modified xsi:type="dcterms:W3CDTF">2016-05-20T10:18:16Z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