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<sst xmlns="http://schemas.openxmlformats.org/spreadsheetml/2006/main" count="396" uniqueCount="194">
  <si>
    <t>Наименование товаров</t>
  </si>
  <si>
    <t>Страна</t>
  </si>
  <si>
    <t>Кол-во В коробке</t>
  </si>
  <si>
    <t>НЕВСКИЕ КУПОЛА сухофрукты,орехи</t>
  </si>
  <si>
    <t>Арахис Жареный  Невские Купола  ПРЕМИУМ 100г. 1*30</t>
  </si>
  <si>
    <t>Россия</t>
  </si>
  <si>
    <t>30</t>
  </si>
  <si>
    <t>Арахис Жареный  Невские Купола  ПРЕМИУМ 200г. 1*15</t>
  </si>
  <si>
    <t>15</t>
  </si>
  <si>
    <t>Арахис Нежареный  Невские Купола  ПРЕМИУМ 500г. 1*12</t>
  </si>
  <si>
    <t>Грецкий орех  Невские Купола ПРЕМИУМ 200г. 1*15</t>
  </si>
  <si>
    <t>Изюм золотой  Невские Купола ЭКСТРА 300г. 1*15</t>
  </si>
  <si>
    <t>Изюм Киш-Миш Невские Купола ЭКСТРА 300г. 1*15</t>
  </si>
  <si>
    <t>Инжир сушеный  Невские Купола   200г. 1*15</t>
  </si>
  <si>
    <t>Кешью Невские Купола ПРЕМИУМ 200г. 1*15</t>
  </si>
  <si>
    <t>Курага Невские Купола ЭКСТРА 300г. 1*15</t>
  </si>
  <si>
    <t>Миндаль Невские Купола ПРЕМИУМ 200г. 1*15</t>
  </si>
  <si>
    <t>СЕМЕНА подсолнечника  НЕВСКИЕ КУПОЛА  400г 1*12</t>
  </si>
  <si>
    <t>12</t>
  </si>
  <si>
    <t>Семена  подсолнечника обжаренные   Невские Купола   100г. 1*30</t>
  </si>
  <si>
    <t>Смесь  Ореховая  Невские Купола    200г. 1*15</t>
  </si>
  <si>
    <t>Смесь  Студенческая  Невские Купола    200г. 1*15</t>
  </si>
  <si>
    <t>Смесь  Тропическая  Невские Купола    200г. 1*15</t>
  </si>
  <si>
    <t>Смесь  Экзотическая  Невские Купола    200г. 1*15</t>
  </si>
  <si>
    <t>Смесь  КОМПОТНАЯ   Невские Купола    400г. 1*14</t>
  </si>
  <si>
    <t>Финики с/к   Невские Купола  300г. 1*15</t>
  </si>
  <si>
    <t xml:space="preserve">Фисташки жарен. с солью  Невские Купола ПРЕМИУМ 200г. 1*15 </t>
  </si>
  <si>
    <t>Фундук  Невские Купола ПРЕМИУМ 200г. 1*15</t>
  </si>
  <si>
    <t>Чернослив  Невские Купола ЭКСТРА 300г. 1*15</t>
  </si>
  <si>
    <t>НЕВСКИЕ КУПОЛА крупы в варочных пакетиках</t>
  </si>
  <si>
    <t>Крупа Гречневая ядрица   №51   5х80  1х10</t>
  </si>
  <si>
    <t>10</t>
  </si>
  <si>
    <t>Пшеничная крупа  Артек  №55   5х80  1х10</t>
  </si>
  <si>
    <t>Пшено шлифованное №56  в/с  5х80   1х10</t>
  </si>
  <si>
    <t>Рис  длиннозерный. №53   5х80   1х10</t>
  </si>
  <si>
    <t>Рис  круглозерный. №52   5х80   1х10</t>
  </si>
  <si>
    <t>Рис  обработанный  паром  №54  5х80   1х10</t>
  </si>
  <si>
    <t>Чечевица продовольственная  №57   5х80  1х10</t>
  </si>
  <si>
    <t>Ячневая крупа    №58   5х80  1х10</t>
  </si>
  <si>
    <t>НЕВСКИЕ КУПОЛА фасованные крупы</t>
  </si>
  <si>
    <t>ГЕРКУЛЕС  фас 400г "Невские Купола"  1*14</t>
  </si>
  <si>
    <t>14</t>
  </si>
  <si>
    <t>ГЕРКУЛЕС    фас.(5кг)</t>
  </si>
  <si>
    <t>1</t>
  </si>
  <si>
    <t>ГОРОХ колотый фас 900г "Невские Купола"  1*12</t>
  </si>
  <si>
    <t>ГОРОХ целый фас 900г "Невские Купола"  1*12</t>
  </si>
  <si>
    <t>ГРЕЧА фас.(5кг)</t>
  </si>
  <si>
    <t>ГРЕЧА ядрица фас.900г "Невские Купола" 1*12</t>
  </si>
  <si>
    <t>КУКУРУЗНАЯ крупа фас 700г "Невские Купола"  1*12</t>
  </si>
  <si>
    <t>МАННАЯ крупа фас 700г "Невские Купола"  1*12</t>
  </si>
  <si>
    <t>ОВСЯНАЯ крупа фас 700г "Невские Купола"  1*12</t>
  </si>
  <si>
    <t>ПЕРЛОВАЯ крупа фас.900г "Невские Купола" 1*12</t>
  </si>
  <si>
    <t>ПЕРЛОВАЯ крупа    фас.(5кг)</t>
  </si>
  <si>
    <t>ПРОДЕЛ гречневый фас 700г "Невские Купола"  1*12</t>
  </si>
  <si>
    <t>ПРОДЕЛ гречневый  фас.(5кг)</t>
  </si>
  <si>
    <t>ПШЕНИЧНАЯ крупа фас.700г "Невские Купола" 1*12</t>
  </si>
  <si>
    <t>ПШЕНИЧНАЯ крупа    фас.(5кг)</t>
  </si>
  <si>
    <t>ПШЕНО  фас.(5кг)</t>
  </si>
  <si>
    <t>ПШЕНО фас.900г "Невские Купола" 1*12</t>
  </si>
  <si>
    <t>РИС длиннозерный ТДБР фас.(5кг)</t>
  </si>
  <si>
    <t>РИС длиннозерный фас 900г "Невские Купола"  1*12</t>
  </si>
  <si>
    <t>РИС круглозерный фас 900г "Невские Купола"  1*12</t>
  </si>
  <si>
    <t>РИС пропаренный фас 900г "Невские Купола"  1*12  по ТУ</t>
  </si>
  <si>
    <t xml:space="preserve">САХАР БЕЛЫЙ фас 900г "Невские Купола" 1*12  </t>
  </si>
  <si>
    <t>САХАР КОРИЧНЕВЫЙ  фас900г "Невские Купола" 1*12 по ТУ</t>
  </si>
  <si>
    <t>о.Маврикий</t>
  </si>
  <si>
    <t>ФАСОЛЬ в красная фас.700г Невские Купола 1*12</t>
  </si>
  <si>
    <t>ФАСОЛЬ в белая фас.700г Невские Купола 1*12</t>
  </si>
  <si>
    <t>ЧЕЧЕВИЦА  фас 700г "Невские Купола"  1*12</t>
  </si>
  <si>
    <t>ЯЧНЕВАЯ крупа   фас.(5кг)</t>
  </si>
  <si>
    <t>ЯЧНЕВАЯ крупа фас 700г "Невские Купола"  1*12</t>
  </si>
  <si>
    <t>НЕВСКИЕ КУПОЛА   Ягоды</t>
  </si>
  <si>
    <t>Ягоды протертые с сахаром "Брусника" Невские Купола 550г ст/б 1*6 , шт.</t>
  </si>
  <si>
    <t>Ягоды протертые с сахаром "Ежевика" Невские Купола 550г ст/б 1*6 , шт.</t>
  </si>
  <si>
    <t>Ягоды протертые с сахаром "Земляника" Невские Купола 550г ст/б 1*6 , шт.</t>
  </si>
  <si>
    <t>Ягоды протертые с сахаром "Клюква" Невские Купола 550г ст/б 1*6 , шт.</t>
  </si>
  <si>
    <t>Ягоды протертые с сахаром "Красная смородина" Невские Купола 550г ст/б 1*6 , шт.</t>
  </si>
  <si>
    <t>Ягоды протертые с сахаром "Малина" Невские Купола 550г ст/б 1*6 , шт.</t>
  </si>
  <si>
    <t>Ягоды протертые с сахаром "Облепиха" Невские Купола 550г ст/б 1*6 , шт.</t>
  </si>
  <si>
    <t>Ягоды протертые с сахаром "Черная смородина" Невские Купола 550г ст/б 1*6 , шт.</t>
  </si>
  <si>
    <t>Ягоды протертые с сахаром "Черника" Невские Купола 550г ст/б 1*6 , шт.</t>
  </si>
  <si>
    <t xml:space="preserve">БАБУШКИНЫ СЕКРЕТЫ   ВАРЕНЬЕ </t>
  </si>
  <si>
    <t>Варенье "Бабушкины секреты" АБРИКОС 320г ст/б 1*9</t>
  </si>
  <si>
    <t>Варенье "Бабушкины секреты" ВИШНЯ 320г ст/б 1*9</t>
  </si>
  <si>
    <t>Варенье "Бабушкины секреты" КИВИ 320г ст/б 1*9</t>
  </si>
  <si>
    <t>Варенье "Бабушкины секреты" КЛУБНИКА 320г ст/б 1*9</t>
  </si>
  <si>
    <t>Варенье "Бабушкины секреты" КЛЮКВА 320г ст/б 1*9</t>
  </si>
  <si>
    <t>Варенье "Бабушкины секреты" МАЛИНА 320г ст/б 1*9</t>
  </si>
  <si>
    <t>БАБУШКИНЫ   СЕКРЕТЫ   КОНФИТЮР</t>
  </si>
  <si>
    <t>Конфитюр "Бабушкины секреты" КЛУБНИКА 320г ст/б 1*9</t>
  </si>
  <si>
    <t>Конфитюр "Бабушкины секреты" МАЛИНА 320г ст/б 1*9</t>
  </si>
  <si>
    <t>Конфитюр "Бабушкины секреты" ЧЕРНИКА 320г ст/б 1*9</t>
  </si>
  <si>
    <t>Конфитюр "Бабушкины секреты" ЧЕРНОСЛИВ 320г ст/б 1*9</t>
  </si>
  <si>
    <r>
      <t xml:space="preserve">Конфитюр </t>
    </r>
    <r>
      <rPr>
        <b/>
        <i/>
        <sz val="10"/>
        <rFont val="Arial"/>
        <family val="2"/>
      </rPr>
      <t>Экстра</t>
    </r>
    <r>
      <rPr>
        <sz val="8"/>
        <rFont val="Arial"/>
        <family val="2"/>
      </rPr>
      <t xml:space="preserve"> "Бабушкины секреты" ДЫНЯ 320г ст/б 1*9</t>
    </r>
  </si>
  <si>
    <r>
      <t xml:space="preserve">Конфитюр </t>
    </r>
    <r>
      <rPr>
        <b/>
        <i/>
        <sz val="10"/>
        <rFont val="Arial"/>
        <family val="2"/>
      </rPr>
      <t>Экстра</t>
    </r>
    <r>
      <rPr>
        <sz val="8"/>
        <rFont val="Arial"/>
        <family val="2"/>
      </rPr>
      <t xml:space="preserve"> "Бабушкины секреты" КЛЮКВА 320г ст/б 1*9</t>
    </r>
  </si>
  <si>
    <r>
      <t xml:space="preserve">Конфитюр "Бабушкины секреты" </t>
    </r>
    <r>
      <rPr>
        <b/>
        <i/>
        <sz val="10"/>
        <color indexed="10"/>
        <rFont val="Arial"/>
        <family val="2"/>
      </rPr>
      <t>на Фруктозе</t>
    </r>
    <r>
      <rPr>
        <sz val="8"/>
        <rFont val="Arial"/>
        <family val="2"/>
      </rPr>
      <t xml:space="preserve"> Вишня ст/б 1*9</t>
    </r>
  </si>
  <si>
    <t xml:space="preserve">БАБУШКИНЫ   СЕКРЕТЫ    ПОВИДЛО </t>
  </si>
  <si>
    <t>Повидло "Бабушкины секреты" ГРУША 650г ст/б 1*6</t>
  </si>
  <si>
    <t>Повидло "Бабушкины секреты" КРЫЖОВНИК 650г ст/б 1*6</t>
  </si>
  <si>
    <t>Повидло "Бабушкины секреты" ЯБЛОКО 650г ст/б 1*6</t>
  </si>
  <si>
    <t>ЭРНСТ ДЕПЕРТ  Овощная консервация</t>
  </si>
  <si>
    <t xml:space="preserve"> Огурцы маринованые 100*110 10,200 мл  1*1 шт Германия</t>
  </si>
  <si>
    <t>Германия</t>
  </si>
  <si>
    <t xml:space="preserve"> Огурцы маринованые 100*110 10,200 мл  (без литографии) 1*1 шт Германия</t>
  </si>
  <si>
    <t xml:space="preserve"> Огурцы маринованые 75*80 10,200 мл  1*1 шт Германия</t>
  </si>
  <si>
    <t xml:space="preserve"> Огурцы маринованые 75*80 10,200 мл  (без литографии) 1*1 шт Германия</t>
  </si>
  <si>
    <t xml:space="preserve"> Огурцы маринованые 55*60 10,200 мл 1*1 шт Германия</t>
  </si>
  <si>
    <t xml:space="preserve"> Огурцы маринованые 55*60 10,200 мл  (без литографии) 1*1 шт Германия</t>
  </si>
  <si>
    <t xml:space="preserve"> Огурцы маринованые 40*45 10,200 мл  1*1 шт Германия</t>
  </si>
  <si>
    <t xml:space="preserve"> Свекла маринованая 4250 мл Германия</t>
  </si>
  <si>
    <t xml:space="preserve"> Морковь резанная кубики 4250мл Германия</t>
  </si>
  <si>
    <t xml:space="preserve"> Морковь резанная саломка 4250мл Германия</t>
  </si>
  <si>
    <t xml:space="preserve"> Зеленая фасоль 4250мл Германия</t>
  </si>
  <si>
    <t xml:space="preserve"> Стручковая фасоль 4250мл Германия</t>
  </si>
  <si>
    <t xml:space="preserve"> Сельдерей резанный кубики 4250мл Германия</t>
  </si>
  <si>
    <t xml:space="preserve"> Сельдерей резанный саломка 4250мл Германия</t>
  </si>
  <si>
    <r>
      <t xml:space="preserve">Конфитюр "Бабушкины секреты" </t>
    </r>
    <r>
      <rPr>
        <b/>
        <i/>
        <sz val="10"/>
        <color indexed="10"/>
        <rFont val="Arial"/>
        <family val="2"/>
      </rPr>
      <t>на Фруктозе</t>
    </r>
    <r>
      <rPr>
        <sz val="8"/>
        <rFont val="Arial"/>
        <family val="2"/>
      </rPr>
      <t xml:space="preserve"> Брусника ст/б 1*8</t>
    </r>
  </si>
  <si>
    <r>
      <t xml:space="preserve">Конфитюр "Бабушкины секреты" </t>
    </r>
    <r>
      <rPr>
        <b/>
        <i/>
        <sz val="10"/>
        <color indexed="10"/>
        <rFont val="Arial"/>
        <family val="2"/>
      </rPr>
      <t>на Фруктозе</t>
    </r>
    <r>
      <rPr>
        <b/>
        <i/>
        <sz val="10"/>
        <rFont val="Arial"/>
        <family val="2"/>
      </rPr>
      <t xml:space="preserve"> </t>
    </r>
    <r>
      <rPr>
        <sz val="8"/>
        <rFont val="Arial"/>
        <family val="2"/>
      </rPr>
      <t>ЧЕРНИКА ст/б 1*9</t>
    </r>
  </si>
  <si>
    <t xml:space="preserve">Паста, </t>
  </si>
  <si>
    <t>Паста из ЗЕЛЕНОГО ПЕРЦА ЧИЛИ Green chilli Paste 300гр. 1*12, шт.</t>
  </si>
  <si>
    <t>Паста из ИМБИРЯ Ginger Past 300гр. 1*12, шт.</t>
  </si>
  <si>
    <t>Паста из КОРИАНДРА Coriander Past 300гр. 1*12, шт.</t>
  </si>
  <si>
    <t>Паста из ЧЕСНОКА Garlic Past 300гр. 1*12, шт.</t>
  </si>
  <si>
    <t>Паста из ЧЕСНОКА и ИМБИРЯ Garlic and Ginger Past 300гр. 1*12, шт.</t>
  </si>
  <si>
    <t xml:space="preserve">Пикули , </t>
  </si>
  <si>
    <t>Пикули из ЗЕЛЕНОГО ПЕРЦА ЧИЛИ Green Chilli Pickle 300гр. 1*12, шт.</t>
  </si>
  <si>
    <t>Пикули из ЛАЙМА и ЗЕЛЕНОГО ПЕРЦА ЧИЛИ Lime and Chilli Pickle 300гр. 1*12, шт.</t>
  </si>
  <si>
    <t>Пикули из ЧЕСНОКА Garlic Pickle 300гр. 1*12, шт.</t>
  </si>
  <si>
    <t>Пикули ОСТРЫЕ из МАНГО Spicy Mango Pickle 300гр. 1*12, шт.</t>
  </si>
  <si>
    <t>Пикули СЛАДКИЕ из ЛАЙМА Sweet Lime Pickle 350гр. 1*12, шт.</t>
  </si>
  <si>
    <t>Пикули СЛАДКИЕ из МАНГО Sweet Mango Pickle 350гр. 1*12, шт.</t>
  </si>
  <si>
    <t>Пикули СЛАДКИЕ из РЕЗАННОГО МАНГО Sweet Mango Shredded Pickle 350гр. 1*12, шт.</t>
  </si>
  <si>
    <t>Пикули СМЕСЬ Mixed Pickle 300гр. 1*12, шт.</t>
  </si>
  <si>
    <t xml:space="preserve">Сладости , </t>
  </si>
  <si>
    <t>ГУЛАБ ДЖАМУН Gulab jamun 1кг. ж/б 1*8, шт.</t>
  </si>
  <si>
    <t>РАСГУЛЛА Rasgulla 1кг. ж/б 1*8, шт.</t>
  </si>
  <si>
    <t>РАСМАЛАЙ Rasmalai 1кг. ж/б 1*8, шт.</t>
  </si>
  <si>
    <t xml:space="preserve">Чатни, </t>
  </si>
  <si>
    <t>Чатни из КОРИАНДРА Coriander Chutney 300гр. 1*12, шт.</t>
  </si>
  <si>
    <t>Чатни из МЯТЫ Mint Chutney 300гр. 1*12, шт.</t>
  </si>
  <si>
    <t>Чатни из СЛАДКОГО МАНГО Sweet Mango Chutney 350гр. 1*12, шт.</t>
  </si>
  <si>
    <t>Чатни из СУХОФРУКТОВ и МАНГО Dry Fruit Mango Chutney 350гр. 1*12, шт.</t>
  </si>
  <si>
    <t>Чатни из ТАМАРИНДА и ФИНИКОВ Tamrind and Date Chutney 350гр. 1*12, шт.</t>
  </si>
  <si>
    <t xml:space="preserve">Индия </t>
  </si>
  <si>
    <t xml:space="preserve">    ЧАЙ</t>
  </si>
  <si>
    <t xml:space="preserve">        CHAI CardamonTea с КАРДАМОНОМ (40 пак.) 125гр. 1 * 6шт. </t>
  </si>
  <si>
    <t>Китай</t>
  </si>
  <si>
    <t xml:space="preserve">        CHAI Green Tea &amp; Spearmint ЗЕЛЁНЫЙ с ПЕРЕЧНОЙ МЯТОЙ (25 пак.) 62,5гр. 1 * 6шт. </t>
  </si>
  <si>
    <t xml:space="preserve">        CHAI Herbal Ginger Tea с ИМБИРЕМ (40 пак.) 80гр. 1 * 6шт. </t>
  </si>
  <si>
    <t xml:space="preserve">        CHAI Herbal Liquorice &amp; Fennel Tea с СОЛОДКОЙ И ФЕНХЕЛЕМ (25 пак.) 50гр. 1 * 6шт. </t>
  </si>
  <si>
    <t xml:space="preserve">        CHAI Herbal Mint &amp; Lemon Grass с МЯТОЙ И ЛИМОННЫМ СОРГО (40 пак.) 80гр. 1 * 6шт. </t>
  </si>
  <si>
    <t xml:space="preserve">        CHAI Pure Kenya Tea ЧЕРНЫЙ (40 пак.) 80гр. 1 * 6шт. </t>
  </si>
  <si>
    <t xml:space="preserve">        CHAI Red Bush Cinnamon &amp; Anisseed Spiced Tea с РОЙБУШЕМ, КОРИЦЕЙ, АНИСОМ (40 пак.) 100гр. 1 * 6 шт.</t>
  </si>
  <si>
    <t xml:space="preserve">        CHAI Red Bush Spiced Tea с РОЙБУШЕМ (40 пак.) 100гр. 1 * 6шт.</t>
  </si>
  <si>
    <t xml:space="preserve">        CHAI Spiced MasalaTea со СПЕЦИЯМИ (40 пак.) 125гр. 1 * 6шт. </t>
  </si>
  <si>
    <t>Ягоды протертые с сахаром "Вишня" Невские Купола 550г ст/б 1*6 , шт.</t>
  </si>
  <si>
    <t>Ягоды протертые с сахаром "Лимон" Невские Купола 550г ст/б 1*6 , шт.</t>
  </si>
  <si>
    <t>Рынок</t>
  </si>
  <si>
    <t>Опт/Регион</t>
  </si>
  <si>
    <t xml:space="preserve"> Сети</t>
  </si>
  <si>
    <t xml:space="preserve">                                       Прайс лист </t>
  </si>
  <si>
    <t xml:space="preserve">                        " ЗАО Невские Купола "</t>
  </si>
  <si>
    <t>15.53</t>
  </si>
  <si>
    <t>нетто 1,2 кг.</t>
  </si>
  <si>
    <t>БАБУШКИНЫ СЕКРЕТЫ   ВАРЕНЬЕ В ВЕДЁРКАХ</t>
  </si>
  <si>
    <t>БАБУШКИНЫ   СЕКРЕТЫ   КОНФИТЮР В ВЕДЁРКАХ</t>
  </si>
  <si>
    <t>БАБУШКИНЫ СЕКРЕТЫ   ДЖЕМ В ВЕДЁРКАХ</t>
  </si>
  <si>
    <t xml:space="preserve">Конфитюр "Бабушкины секреты" КЛУБНИКА 1200г п/в </t>
  </si>
  <si>
    <t xml:space="preserve">Конфитюр "Бабушкины секреты" МАЛИНА 1200г п/в </t>
  </si>
  <si>
    <t xml:space="preserve">Конфитюр "Бабушкины секреты" ЧЕРНИКА 1200г п/в </t>
  </si>
  <si>
    <t xml:space="preserve">Конфитюр "Бабушкины секреты" ЧЕРНОСЛИВ 1200г п/в </t>
  </si>
  <si>
    <r>
      <t xml:space="preserve">Конфитюр </t>
    </r>
    <r>
      <rPr>
        <b/>
        <i/>
        <sz val="10"/>
        <rFont val="Arial"/>
        <family val="2"/>
      </rPr>
      <t>Экстра</t>
    </r>
    <r>
      <rPr>
        <sz val="8"/>
        <rFont val="Arial"/>
        <family val="2"/>
      </rPr>
      <t xml:space="preserve"> "Бабушкины секреты" ДЫНЯ 1200г п/в </t>
    </r>
  </si>
  <si>
    <r>
      <t xml:space="preserve">Конфитюр </t>
    </r>
    <r>
      <rPr>
        <b/>
        <i/>
        <sz val="10"/>
        <rFont val="Arial"/>
        <family val="2"/>
      </rPr>
      <t>Экстра</t>
    </r>
    <r>
      <rPr>
        <sz val="8"/>
        <rFont val="Arial"/>
        <family val="2"/>
      </rPr>
      <t xml:space="preserve"> "Бабушкины секреты" КЛЮКВА 1200г п/в </t>
    </r>
  </si>
  <si>
    <r>
      <t xml:space="preserve">Конфитюр "Бабушкины секреты" </t>
    </r>
    <r>
      <rPr>
        <b/>
        <i/>
        <sz val="10"/>
        <color indexed="10"/>
        <rFont val="Arial"/>
        <family val="2"/>
      </rPr>
      <t>на Фруктозе</t>
    </r>
    <r>
      <rPr>
        <sz val="8"/>
        <rFont val="Arial"/>
        <family val="2"/>
      </rPr>
      <t xml:space="preserve"> Брусника 1200г п/в </t>
    </r>
  </si>
  <si>
    <r>
      <t xml:space="preserve">Конфитюр "Бабушкины секреты" </t>
    </r>
    <r>
      <rPr>
        <b/>
        <i/>
        <sz val="10"/>
        <color indexed="10"/>
        <rFont val="Arial"/>
        <family val="2"/>
      </rPr>
      <t>на Фруктозе</t>
    </r>
    <r>
      <rPr>
        <sz val="8"/>
        <rFont val="Arial"/>
        <family val="2"/>
      </rPr>
      <t xml:space="preserve"> Вишня 1200г п/в </t>
    </r>
  </si>
  <si>
    <r>
      <t xml:space="preserve">Конфитюр "Бабушкины секреты" </t>
    </r>
    <r>
      <rPr>
        <b/>
        <i/>
        <sz val="10"/>
        <color indexed="10"/>
        <rFont val="Arial"/>
        <family val="2"/>
      </rPr>
      <t>на Фруктозе</t>
    </r>
    <r>
      <rPr>
        <b/>
        <i/>
        <sz val="10"/>
        <rFont val="Arial"/>
        <family val="2"/>
      </rPr>
      <t xml:space="preserve"> </t>
    </r>
    <r>
      <rPr>
        <sz val="8"/>
        <rFont val="Arial"/>
        <family val="2"/>
      </rPr>
      <t xml:space="preserve">ЧЕРНИКА 1200г п/в </t>
    </r>
  </si>
  <si>
    <t xml:space="preserve">Варенье "Бабушкины секреты" АБРИКОС 1200г п/в </t>
  </si>
  <si>
    <t xml:space="preserve">Варенье "Бабушкины секреты" ВИШНЯ 1200г п/в </t>
  </si>
  <si>
    <t xml:space="preserve">Варенье "Бабушкины секреты" КИВИ 1200г п/в </t>
  </si>
  <si>
    <t xml:space="preserve">Варенье "Бабушкины секреты" КЛУБНИКА 1200г п/в </t>
  </si>
  <si>
    <t xml:space="preserve">Варенье "Бабушкины секреты" КЛЮКВА 1200г п/в </t>
  </si>
  <si>
    <t xml:space="preserve">Варенье "Бабушкины секреты" МАЛИНА 1200г п/в </t>
  </si>
  <si>
    <t xml:space="preserve">Джем "Бабушкины секреты" АБРИКОС 1200г п/в </t>
  </si>
  <si>
    <t xml:space="preserve">Джем "Бабушкины секреты" МАЛИНА 1200г п/в </t>
  </si>
  <si>
    <t xml:space="preserve">Джем "Бабушкины секреты" ВИШНЯ 1200г п/в </t>
  </si>
  <si>
    <t xml:space="preserve">Джем"Бабушкины секреты" АПЕЛЬСИН 1200г п/в </t>
  </si>
  <si>
    <t xml:space="preserve">                                  От 18-02-2013</t>
  </si>
  <si>
    <t>Джем "Бабушкины секреты" АБРИКОС 300г ст/б 1*6</t>
  </si>
  <si>
    <t>Джем "Бабушкины секреты" АПЕЛЬСИН 300г ст/б 1*6</t>
  </si>
  <si>
    <t>Джем "Бабушкины секреты" ВИШНЯ 300г ст/б 1*6</t>
  </si>
  <si>
    <t>Джем "Бабушкины секреты" МАЛИНА 300г ст/б 1*6</t>
  </si>
  <si>
    <t xml:space="preserve">НЕВСКИЕ КУПОЛА   ДЖЕМ             </t>
  </si>
  <si>
    <t>NEW</t>
  </si>
  <si>
    <t>АКЦИЯ: Каждая 5-я упаковка  бесплатно.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</si>
</sst>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"/>
      <color indexed="8"/>
      <name val="Arial"/>
      <family val="2"/>
    </font>
    <font>
      <b/>
      <i/>
      <sz val="9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ill="1" applyBorder="1" applyAlignment="1">
      <alignment horizontal="center" vertical="center" wrapText="1"/>
      <protection/>
    </xf>
    <xf numFmtId="0" fontId="2" fillId="0" borderId="0" xfId="52" applyFill="1" applyBorder="1" applyAlignment="1">
      <alignment/>
      <protection/>
    </xf>
    <xf numFmtId="0" fontId="5" fillId="0" borderId="0" xfId="52" applyFont="1" applyFill="1" applyAlignment="1">
      <alignment/>
      <protection/>
    </xf>
    <xf numFmtId="0" fontId="2" fillId="0" borderId="11" xfId="52" applyFill="1" applyBorder="1" applyAlignment="1">
      <alignment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2" xfId="52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7" xfId="52" applyFill="1" applyBorder="1" applyAlignment="1">
      <alignment horizontal="center" vertical="center" wrapText="1"/>
      <protection/>
    </xf>
    <xf numFmtId="9" fontId="51" fillId="0" borderId="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0" xfId="52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left" vertical="center" wrapText="1"/>
      <protection/>
    </xf>
    <xf numFmtId="0" fontId="2" fillId="0" borderId="18" xfId="52" applyFont="1" applyFill="1" applyBorder="1" applyAlignment="1">
      <alignment horizontal="left" vertical="center" wrapText="1"/>
      <protection/>
    </xf>
    <xf numFmtId="0" fontId="3" fillId="0" borderId="0" xfId="52" applyFont="1" applyFill="1" applyAlignment="1">
      <alignment/>
      <protection/>
    </xf>
    <xf numFmtId="0" fontId="4" fillId="0" borderId="0" xfId="52" applyFont="1" applyFill="1" applyAlignment="1">
      <alignment/>
      <protection/>
    </xf>
    <xf numFmtId="0" fontId="8" fillId="0" borderId="19" xfId="52" applyFont="1" applyFill="1" applyBorder="1" applyAlignment="1">
      <alignment horizontal="center" vertical="center"/>
      <protection/>
    </xf>
    <xf numFmtId="0" fontId="2" fillId="0" borderId="13" xfId="52" applyFill="1" applyBorder="1" applyAlignment="1">
      <alignment horizontal="center" vertical="center" wrapText="1"/>
      <protection/>
    </xf>
    <xf numFmtId="0" fontId="2" fillId="0" borderId="0" xfId="52" applyFill="1" applyBorder="1">
      <alignment horizontal="left"/>
      <protection/>
    </xf>
    <xf numFmtId="0" fontId="2" fillId="0" borderId="20" xfId="52" applyFont="1" applyFill="1" applyBorder="1" applyAlignment="1">
      <alignment horizontal="left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11" xfId="52" applyFill="1" applyBorder="1">
      <alignment horizontal="left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0" fontId="9" fillId="0" borderId="12" xfId="52" applyFont="1" applyFill="1" applyBorder="1" applyAlignment="1">
      <alignment horizontal="left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  <protection/>
    </xf>
    <xf numFmtId="2" fontId="7" fillId="0" borderId="25" xfId="52" applyNumberFormat="1" applyFont="1" applyFill="1" applyBorder="1" applyAlignment="1">
      <alignment horizontal="center" vertical="center" wrapText="1"/>
      <protection/>
    </xf>
    <xf numFmtId="2" fontId="7" fillId="0" borderId="26" xfId="52" applyNumberFormat="1" applyFont="1" applyFill="1" applyBorder="1" applyAlignment="1">
      <alignment horizontal="center" vertical="center" wrapText="1"/>
      <protection/>
    </xf>
    <xf numFmtId="2" fontId="7" fillId="0" borderId="27" xfId="52" applyNumberFormat="1" applyFont="1" applyFill="1" applyBorder="1" applyAlignment="1">
      <alignment horizontal="center" vertical="center" wrapText="1"/>
      <protection/>
    </xf>
    <xf numFmtId="0" fontId="2" fillId="0" borderId="28" xfId="52" applyFont="1" applyFill="1" applyBorder="1" applyAlignment="1">
      <alignment horizontal="center" vertical="center" wrapText="1"/>
      <protection/>
    </xf>
    <xf numFmtId="0" fontId="2" fillId="0" borderId="29" xfId="52" applyFont="1" applyFill="1" applyBorder="1" applyAlignment="1">
      <alignment horizontal="center" vertical="center" wrapText="1"/>
      <protection/>
    </xf>
    <xf numFmtId="0" fontId="2" fillId="0" borderId="30" xfId="52" applyFill="1" applyBorder="1" applyAlignment="1">
      <alignment horizontal="center" vertical="center" wrapText="1"/>
      <protection/>
    </xf>
    <xf numFmtId="0" fontId="2" fillId="0" borderId="31" xfId="52" applyFill="1" applyBorder="1">
      <alignment horizontal="left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9" xfId="52" applyFill="1" applyBorder="1" applyAlignment="1">
      <alignment/>
      <protection/>
    </xf>
    <xf numFmtId="0" fontId="2" fillId="33" borderId="22" xfId="52" applyNumberFormat="1" applyFill="1" applyBorder="1" applyAlignment="1">
      <alignment horizontal="left" vertical="center" wrapText="1"/>
      <protection/>
    </xf>
    <xf numFmtId="0" fontId="2" fillId="33" borderId="23" xfId="52" applyNumberFormat="1" applyFill="1" applyBorder="1" applyAlignment="1">
      <alignment horizontal="left" vertical="center" wrapText="1"/>
      <protection/>
    </xf>
    <xf numFmtId="0" fontId="2" fillId="0" borderId="22" xfId="52" applyNumberFormat="1" applyFill="1" applyBorder="1" applyAlignment="1">
      <alignment horizontal="left" vertical="center" wrapText="1"/>
      <protection/>
    </xf>
    <xf numFmtId="0" fontId="2" fillId="0" borderId="23" xfId="52" applyNumberFormat="1" applyFill="1" applyBorder="1" applyAlignment="1">
      <alignment horizontal="left" vertical="center" wrapText="1"/>
      <protection/>
    </xf>
    <xf numFmtId="0" fontId="2" fillId="0" borderId="28" xfId="52" applyNumberFormat="1" applyFill="1" applyBorder="1" applyAlignment="1">
      <alignment horizontal="left" vertical="center" wrapText="1"/>
      <protection/>
    </xf>
    <xf numFmtId="9" fontId="51" fillId="0" borderId="32" xfId="52" applyNumberFormat="1" applyFont="1" applyFill="1" applyBorder="1" applyAlignment="1">
      <alignment horizontal="center" vertical="center" wrapText="1"/>
      <protection/>
    </xf>
    <xf numFmtId="1" fontId="7" fillId="0" borderId="33" xfId="52" applyNumberFormat="1" applyFont="1" applyFill="1" applyBorder="1" applyAlignment="1">
      <alignment horizontal="center" vertical="center" wrapText="1"/>
      <protection/>
    </xf>
    <xf numFmtId="1" fontId="7" fillId="0" borderId="34" xfId="52" applyNumberFormat="1" applyFont="1" applyFill="1" applyBorder="1" applyAlignment="1">
      <alignment horizontal="center" vertical="center" wrapText="1"/>
      <protection/>
    </xf>
    <xf numFmtId="0" fontId="2" fillId="0" borderId="35" xfId="52" applyFill="1" applyBorder="1" applyAlignment="1">
      <alignment/>
      <protection/>
    </xf>
    <xf numFmtId="1" fontId="7" fillId="0" borderId="36" xfId="52" applyNumberFormat="1" applyFont="1" applyFill="1" applyBorder="1" applyAlignment="1">
      <alignment horizontal="center" vertical="center" wrapText="1"/>
      <protection/>
    </xf>
    <xf numFmtId="1" fontId="7" fillId="0" borderId="37" xfId="52" applyNumberFormat="1" applyFont="1" applyFill="1" applyBorder="1" applyAlignment="1">
      <alignment horizontal="center" vertical="center" wrapText="1"/>
      <protection/>
    </xf>
    <xf numFmtId="0" fontId="2" fillId="0" borderId="38" xfId="52" applyFill="1" applyBorder="1" applyAlignment="1">
      <alignment horizontal="center"/>
      <protection/>
    </xf>
    <xf numFmtId="0" fontId="2" fillId="0" borderId="14" xfId="52" applyFill="1" applyBorder="1" applyAlignment="1">
      <alignment horizontal="center"/>
      <protection/>
    </xf>
    <xf numFmtId="0" fontId="2" fillId="0" borderId="13" xfId="52" applyFill="1" applyBorder="1" applyAlignment="1">
      <alignment horizontal="center"/>
      <protection/>
    </xf>
    <xf numFmtId="0" fontId="2" fillId="0" borderId="10" xfId="52" applyFill="1" applyBorder="1" applyAlignment="1">
      <alignment horizontal="center"/>
      <protection/>
    </xf>
    <xf numFmtId="0" fontId="2" fillId="0" borderId="12" xfId="52" applyFill="1" applyBorder="1" applyAlignment="1">
      <alignment horizontal="center"/>
      <protection/>
    </xf>
    <xf numFmtId="0" fontId="2" fillId="33" borderId="13" xfId="52" applyNumberFormat="1" applyFill="1" applyBorder="1" applyAlignment="1">
      <alignment wrapText="1"/>
      <protection/>
    </xf>
    <xf numFmtId="0" fontId="2" fillId="33" borderId="10" xfId="52" applyNumberFormat="1" applyFill="1" applyBorder="1" applyAlignment="1">
      <alignment wrapText="1"/>
      <protection/>
    </xf>
    <xf numFmtId="0" fontId="2" fillId="33" borderId="10" xfId="52" applyFill="1" applyBorder="1" applyAlignment="1">
      <alignment vertical="center" wrapText="1"/>
      <protection/>
    </xf>
    <xf numFmtId="0" fontId="2" fillId="0" borderId="39" xfId="52" applyFill="1" applyBorder="1">
      <alignment horizontal="left"/>
      <protection/>
    </xf>
    <xf numFmtId="0" fontId="2" fillId="0" borderId="25" xfId="52" applyFill="1" applyBorder="1" applyAlignment="1">
      <alignment horizontal="center"/>
      <protection/>
    </xf>
    <xf numFmtId="0" fontId="2" fillId="0" borderId="26" xfId="52" applyFill="1" applyBorder="1" applyAlignment="1">
      <alignment horizontal="center"/>
      <protection/>
    </xf>
    <xf numFmtId="0" fontId="2" fillId="0" borderId="27" xfId="52" applyFill="1" applyBorder="1" applyAlignment="1">
      <alignment horizontal="center"/>
      <protection/>
    </xf>
    <xf numFmtId="0" fontId="2" fillId="33" borderId="40" xfId="52" applyNumberFormat="1" applyFill="1" applyBorder="1" applyAlignment="1">
      <alignment horizontal="left" vertical="center" wrapText="1"/>
      <protection/>
    </xf>
    <xf numFmtId="0" fontId="2" fillId="0" borderId="41" xfId="52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left" vertical="center" wrapText="1"/>
      <protection/>
    </xf>
    <xf numFmtId="0" fontId="2" fillId="0" borderId="13" xfId="52" applyFill="1" applyBorder="1" applyAlignment="1">
      <alignment horizontal="left" vertical="center" wrapText="1"/>
      <protection/>
    </xf>
    <xf numFmtId="0" fontId="2" fillId="0" borderId="12" xfId="52" applyFill="1" applyBorder="1" applyAlignment="1">
      <alignment horizontal="left" vertical="center" wrapText="1"/>
      <protection/>
    </xf>
    <xf numFmtId="2" fontId="0" fillId="0" borderId="0" xfId="0" applyNumberFormat="1" applyAlignment="1">
      <alignment/>
    </xf>
    <xf numFmtId="0" fontId="2" fillId="0" borderId="42" xfId="52" applyFill="1" applyBorder="1">
      <alignment horizontal="left"/>
      <protection/>
    </xf>
    <xf numFmtId="2" fontId="7" fillId="0" borderId="36" xfId="52" applyNumberFormat="1" applyFont="1" applyFill="1" applyBorder="1" applyAlignment="1">
      <alignment horizontal="center" vertical="center" wrapText="1"/>
      <protection/>
    </xf>
    <xf numFmtId="2" fontId="7" fillId="0" borderId="33" xfId="52" applyNumberFormat="1" applyFont="1" applyFill="1" applyBorder="1" applyAlignment="1">
      <alignment horizontal="center" vertical="center" wrapText="1"/>
      <protection/>
    </xf>
    <xf numFmtId="2" fontId="7" fillId="0" borderId="34" xfId="52" applyNumberFormat="1" applyFont="1" applyFill="1" applyBorder="1" applyAlignment="1">
      <alignment horizontal="center" vertical="center" wrapText="1"/>
      <protection/>
    </xf>
    <xf numFmtId="2" fontId="7" fillId="0" borderId="37" xfId="52" applyNumberFormat="1" applyFont="1" applyFill="1" applyBorder="1" applyAlignment="1">
      <alignment horizontal="center" vertical="center" wrapText="1"/>
      <protection/>
    </xf>
    <xf numFmtId="2" fontId="7" fillId="0" borderId="43" xfId="52" applyNumberFormat="1" applyFont="1" applyFill="1" applyBorder="1" applyAlignment="1">
      <alignment horizontal="center" vertical="center" wrapText="1"/>
      <protection/>
    </xf>
    <xf numFmtId="2" fontId="7" fillId="0" borderId="44" xfId="52" applyNumberFormat="1" applyFont="1" applyFill="1" applyBorder="1" applyAlignment="1">
      <alignment horizontal="center" vertical="center" wrapText="1"/>
      <protection/>
    </xf>
    <xf numFmtId="9" fontId="51" fillId="0" borderId="0" xfId="52" applyNumberFormat="1" applyFont="1" applyFill="1" applyBorder="1" applyAlignment="1">
      <alignment horizontal="center" vertical="center" wrapText="1"/>
      <protection/>
    </xf>
    <xf numFmtId="9" fontId="51" fillId="0" borderId="45" xfId="52" applyNumberFormat="1" applyFont="1" applyFill="1" applyBorder="1" applyAlignment="1">
      <alignment horizontal="center" vertical="center" wrapText="1"/>
      <protection/>
    </xf>
    <xf numFmtId="2" fontId="52" fillId="0" borderId="36" xfId="52" applyNumberFormat="1" applyFont="1" applyFill="1" applyBorder="1" applyAlignment="1">
      <alignment horizontal="center" vertical="center" wrapText="1"/>
      <protection/>
    </xf>
    <xf numFmtId="0" fontId="8" fillId="0" borderId="46" xfId="52" applyFont="1" applyFill="1" applyBorder="1" applyAlignment="1">
      <alignment horizontal="center" vertical="center" wrapText="1"/>
      <protection/>
    </xf>
    <xf numFmtId="2" fontId="8" fillId="0" borderId="47" xfId="52" applyNumberFormat="1" applyFont="1" applyFill="1" applyBorder="1" applyAlignment="1">
      <alignment horizontal="center" vertical="center" wrapText="1"/>
      <protection/>
    </xf>
    <xf numFmtId="2" fontId="8" fillId="0" borderId="48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7" fillId="0" borderId="25" xfId="52" applyNumberFormat="1" applyFont="1" applyFill="1" applyBorder="1" applyAlignment="1">
      <alignment horizontal="center" vertical="center" wrapText="1"/>
      <protection/>
    </xf>
    <xf numFmtId="1" fontId="7" fillId="0" borderId="26" xfId="52" applyNumberFormat="1" applyFont="1" applyFill="1" applyBorder="1" applyAlignment="1">
      <alignment horizontal="center" vertical="center" wrapText="1"/>
      <protection/>
    </xf>
    <xf numFmtId="2" fontId="52" fillId="0" borderId="37" xfId="52" applyNumberFormat="1" applyFont="1" applyFill="1" applyBorder="1" applyAlignment="1">
      <alignment horizontal="center" vertical="center" wrapText="1"/>
      <protection/>
    </xf>
    <xf numFmtId="0" fontId="2" fillId="0" borderId="30" xfId="52" applyFill="1" applyBorder="1" applyAlignment="1">
      <alignment horizontal="center"/>
      <protection/>
    </xf>
    <xf numFmtId="0" fontId="2" fillId="0" borderId="49" xfId="52" applyFill="1" applyBorder="1" applyAlignment="1">
      <alignment horizontal="center"/>
      <protection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2" fillId="33" borderId="23" xfId="52" applyNumberFormat="1" applyFill="1" applyBorder="1" applyAlignment="1">
      <alignment wrapText="1"/>
      <protection/>
    </xf>
    <xf numFmtId="0" fontId="2" fillId="33" borderId="28" xfId="52" applyNumberFormat="1" applyFill="1" applyBorder="1" applyAlignment="1">
      <alignment wrapText="1"/>
      <protection/>
    </xf>
    <xf numFmtId="0" fontId="12" fillId="34" borderId="50" xfId="53" applyFont="1" applyFill="1" applyBorder="1" applyAlignment="1">
      <alignment vertical="top" wrapText="1"/>
      <protection/>
    </xf>
    <xf numFmtId="0" fontId="9" fillId="33" borderId="50" xfId="53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35" borderId="36" xfId="53" applyFont="1" applyFill="1" applyBorder="1" applyAlignment="1">
      <alignment vertical="top" wrapText="1"/>
      <protection/>
    </xf>
    <xf numFmtId="0" fontId="53" fillId="36" borderId="36" xfId="53" applyFont="1" applyFill="1" applyBorder="1" applyAlignment="1">
      <alignment vertical="top" wrapText="1"/>
      <protection/>
    </xf>
    <xf numFmtId="2" fontId="0" fillId="0" borderId="36" xfId="0" applyNumberFormat="1" applyBorder="1" applyAlignment="1">
      <alignment/>
    </xf>
    <xf numFmtId="0" fontId="0" fillId="0" borderId="10" xfId="0" applyBorder="1" applyAlignment="1">
      <alignment horizontal="center"/>
    </xf>
    <xf numFmtId="1" fontId="54" fillId="0" borderId="26" xfId="52" applyNumberFormat="1" applyFont="1" applyFill="1" applyBorder="1" applyAlignment="1">
      <alignment horizontal="center" vertical="center" wrapText="1"/>
      <protection/>
    </xf>
    <xf numFmtId="1" fontId="54" fillId="0" borderId="36" xfId="52" applyNumberFormat="1" applyFont="1" applyFill="1" applyBorder="1" applyAlignment="1">
      <alignment horizontal="center" vertical="center" wrapText="1"/>
      <protection/>
    </xf>
    <xf numFmtId="1" fontId="54" fillId="0" borderId="37" xfId="52" applyNumberFormat="1" applyFont="1" applyFill="1" applyBorder="1" applyAlignment="1">
      <alignment horizontal="center" vertical="center" wrapText="1"/>
      <protection/>
    </xf>
    <xf numFmtId="1" fontId="54" fillId="0" borderId="51" xfId="52" applyNumberFormat="1" applyFont="1" applyFill="1" applyBorder="1" applyAlignment="1">
      <alignment horizontal="center" vertical="center" wrapText="1"/>
      <protection/>
    </xf>
    <xf numFmtId="1" fontId="54" fillId="0" borderId="52" xfId="52" applyNumberFormat="1" applyFont="1" applyFill="1" applyBorder="1" applyAlignment="1">
      <alignment horizontal="center" vertical="center" wrapText="1"/>
      <protection/>
    </xf>
    <xf numFmtId="1" fontId="54" fillId="0" borderId="53" xfId="52" applyNumberFormat="1" applyFont="1" applyFill="1" applyBorder="1" applyAlignment="1">
      <alignment horizontal="center" vertical="center" wrapText="1"/>
      <protection/>
    </xf>
    <xf numFmtId="1" fontId="54" fillId="0" borderId="54" xfId="52" applyNumberFormat="1" applyFont="1" applyFill="1" applyBorder="1" applyAlignment="1">
      <alignment horizontal="center" vertical="center" wrapText="1"/>
      <protection/>
    </xf>
    <xf numFmtId="1" fontId="54" fillId="0" borderId="33" xfId="52" applyNumberFormat="1" applyFont="1" applyFill="1" applyBorder="1" applyAlignment="1">
      <alignment horizontal="center" vertical="center" wrapText="1"/>
      <protection/>
    </xf>
    <xf numFmtId="1" fontId="54" fillId="0" borderId="34" xfId="52" applyNumberFormat="1" applyFont="1" applyFill="1" applyBorder="1" applyAlignment="1">
      <alignment horizontal="center" vertical="center" wrapText="1"/>
      <protection/>
    </xf>
    <xf numFmtId="2" fontId="54" fillId="0" borderId="33" xfId="52" applyNumberFormat="1" applyFont="1" applyFill="1" applyBorder="1" applyAlignment="1">
      <alignment horizontal="center" vertical="center" wrapText="1"/>
      <protection/>
    </xf>
    <xf numFmtId="2" fontId="54" fillId="0" borderId="34" xfId="52" applyNumberFormat="1" applyFont="1" applyFill="1" applyBorder="1" applyAlignment="1">
      <alignment horizontal="center" vertical="center" wrapText="1"/>
      <protection/>
    </xf>
    <xf numFmtId="2" fontId="54" fillId="0" borderId="36" xfId="52" applyNumberFormat="1" applyFont="1" applyFill="1" applyBorder="1" applyAlignment="1">
      <alignment horizontal="center" vertical="center" wrapText="1"/>
      <protection/>
    </xf>
    <xf numFmtId="2" fontId="54" fillId="0" borderId="37" xfId="52" applyNumberFormat="1" applyFont="1" applyFill="1" applyBorder="1" applyAlignment="1">
      <alignment horizontal="center" vertical="center" wrapText="1"/>
      <protection/>
    </xf>
    <xf numFmtId="2" fontId="54" fillId="0" borderId="39" xfId="52" applyNumberFormat="1" applyFont="1" applyFill="1" applyBorder="1" applyAlignment="1">
      <alignment horizontal="center" vertical="center" wrapText="1"/>
      <protection/>
    </xf>
    <xf numFmtId="2" fontId="54" fillId="0" borderId="55" xfId="52" applyNumberFormat="1" applyFont="1" applyFill="1" applyBorder="1" applyAlignment="1">
      <alignment horizontal="center" vertical="center" wrapText="1"/>
      <protection/>
    </xf>
    <xf numFmtId="2" fontId="54" fillId="0" borderId="43" xfId="52" applyNumberFormat="1" applyFont="1" applyFill="1" applyBorder="1" applyAlignment="1">
      <alignment horizontal="center" vertical="center" wrapText="1"/>
      <protection/>
    </xf>
    <xf numFmtId="2" fontId="54" fillId="0" borderId="44" xfId="52" applyNumberFormat="1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9" fontId="51" fillId="0" borderId="53" xfId="52" applyNumberFormat="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9" fontId="51" fillId="0" borderId="56" xfId="52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7" xfId="0" applyBorder="1" applyAlignment="1">
      <alignment/>
    </xf>
    <xf numFmtId="9" fontId="51" fillId="0" borderId="55" xfId="52" applyNumberFormat="1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/>
    </xf>
    <xf numFmtId="0" fontId="0" fillId="0" borderId="25" xfId="0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0" fillId="0" borderId="27" xfId="0" applyBorder="1" applyAlignment="1">
      <alignment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52" fillId="36" borderId="36" xfId="52" applyNumberFormat="1" applyFont="1" applyFill="1" applyBorder="1" applyAlignment="1">
      <alignment horizontal="center" vertical="center" wrapText="1"/>
      <protection/>
    </xf>
    <xf numFmtId="4" fontId="7" fillId="0" borderId="26" xfId="52" applyNumberFormat="1" applyFont="1" applyFill="1" applyBorder="1" applyAlignment="1">
      <alignment horizontal="center" vertical="center" wrapText="1"/>
      <protection/>
    </xf>
    <xf numFmtId="0" fontId="2" fillId="36" borderId="40" xfId="52" applyNumberFormat="1" applyFill="1" applyBorder="1" applyAlignment="1">
      <alignment horizontal="left" vertical="center" wrapText="1"/>
      <protection/>
    </xf>
    <xf numFmtId="0" fontId="2" fillId="36" borderId="10" xfId="52" applyFill="1" applyBorder="1" applyAlignment="1">
      <alignment horizontal="center" vertical="center" wrapText="1"/>
      <protection/>
    </xf>
    <xf numFmtId="0" fontId="2" fillId="36" borderId="26" xfId="52" applyFill="1" applyBorder="1" applyAlignment="1">
      <alignment horizontal="center"/>
      <protection/>
    </xf>
    <xf numFmtId="0" fontId="49" fillId="36" borderId="0" xfId="0" applyFont="1" applyFill="1" applyAlignment="1">
      <alignment/>
    </xf>
    <xf numFmtId="0" fontId="2" fillId="0" borderId="20" xfId="52" applyFill="1" applyBorder="1" applyAlignment="1">
      <alignment/>
      <protection/>
    </xf>
    <xf numFmtId="0" fontId="2" fillId="0" borderId="18" xfId="52" applyFill="1" applyBorder="1" applyAlignment="1">
      <alignment horizontal="center"/>
      <protection/>
    </xf>
    <xf numFmtId="9" fontId="51" fillId="0" borderId="58" xfId="52" applyNumberFormat="1" applyFont="1" applyFill="1" applyBorder="1" applyAlignment="1">
      <alignment horizontal="center" vertical="center" wrapText="1"/>
      <protection/>
    </xf>
    <xf numFmtId="10" fontId="51" fillId="0" borderId="59" xfId="52" applyNumberFormat="1" applyFont="1" applyFill="1" applyBorder="1" applyAlignment="1">
      <alignment horizontal="center" vertical="center" wrapText="1"/>
      <protection/>
    </xf>
    <xf numFmtId="2" fontId="52" fillId="36" borderId="54" xfId="52" applyNumberFormat="1" applyFont="1" applyFill="1" applyBorder="1" applyAlignment="1">
      <alignment horizontal="center" vertical="center" wrapText="1"/>
      <protection/>
    </xf>
    <xf numFmtId="2" fontId="52" fillId="36" borderId="60" xfId="52" applyNumberFormat="1" applyFont="1" applyFill="1" applyBorder="1" applyAlignment="1">
      <alignment horizontal="center" vertical="center" wrapText="1"/>
      <protection/>
    </xf>
    <xf numFmtId="2" fontId="52" fillId="36" borderId="34" xfId="52" applyNumberFormat="1" applyFont="1" applyFill="1" applyBorder="1" applyAlignment="1">
      <alignment horizontal="center" vertical="center" wrapText="1"/>
      <protection/>
    </xf>
    <xf numFmtId="2" fontId="52" fillId="36" borderId="26" xfId="52" applyNumberFormat="1" applyFont="1" applyFill="1" applyBorder="1" applyAlignment="1">
      <alignment horizontal="center" vertical="center" wrapText="1"/>
      <protection/>
    </xf>
    <xf numFmtId="2" fontId="52" fillId="36" borderId="56" xfId="52" applyNumberFormat="1" applyFont="1" applyFill="1" applyBorder="1" applyAlignment="1">
      <alignment horizontal="center" vertical="center" wrapText="1"/>
      <protection/>
    </xf>
    <xf numFmtId="2" fontId="52" fillId="36" borderId="61" xfId="52" applyNumberFormat="1" applyFont="1" applyFill="1" applyBorder="1" applyAlignment="1">
      <alignment horizontal="center" vertical="center" wrapText="1"/>
      <protection/>
    </xf>
    <xf numFmtId="2" fontId="52" fillId="36" borderId="43" xfId="52" applyNumberFormat="1" applyFont="1" applyFill="1" applyBorder="1" applyAlignment="1">
      <alignment horizontal="center" vertical="center" wrapText="1"/>
      <protection/>
    </xf>
    <xf numFmtId="2" fontId="52" fillId="36" borderId="62" xfId="52" applyNumberFormat="1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left" vertical="center" wrapText="1"/>
      <protection/>
    </xf>
    <xf numFmtId="0" fontId="2" fillId="0" borderId="40" xfId="52" applyFont="1" applyFill="1" applyBorder="1" applyAlignment="1">
      <alignment horizontal="center" vertical="center" wrapText="1"/>
      <protection/>
    </xf>
    <xf numFmtId="0" fontId="9" fillId="0" borderId="25" xfId="52" applyFont="1" applyFill="1" applyBorder="1" applyAlignment="1">
      <alignment horizontal="left" vertical="center" wrapText="1"/>
      <protection/>
    </xf>
    <xf numFmtId="0" fontId="2" fillId="0" borderId="33" xfId="52" applyFont="1" applyFill="1" applyBorder="1" applyAlignment="1">
      <alignment horizontal="center" vertical="center" wrapText="1"/>
      <protection/>
    </xf>
    <xf numFmtId="0" fontId="6" fillId="34" borderId="28" xfId="52" applyFont="1" applyFill="1" applyBorder="1" applyAlignment="1">
      <alignment horizontal="left" vertical="center" wrapText="1"/>
      <protection/>
    </xf>
    <xf numFmtId="0" fontId="6" fillId="34" borderId="63" xfId="52" applyFont="1" applyFill="1" applyBorder="1" applyAlignment="1">
      <alignment horizontal="left" vertical="center" wrapText="1"/>
      <protection/>
    </xf>
    <xf numFmtId="0" fontId="3" fillId="34" borderId="46" xfId="52" applyNumberFormat="1" applyFont="1" applyFill="1" applyBorder="1" applyAlignment="1">
      <alignment horizontal="left" vertical="top" wrapText="1"/>
      <protection/>
    </xf>
    <xf numFmtId="0" fontId="3" fillId="34" borderId="46" xfId="52" applyNumberFormat="1" applyFont="1" applyFill="1" applyBorder="1" applyAlignment="1">
      <alignment horizontal="left" vertical="center" wrapText="1"/>
      <protection/>
    </xf>
    <xf numFmtId="0" fontId="4" fillId="34" borderId="64" xfId="52" applyNumberFormat="1" applyFont="1" applyFill="1" applyBorder="1" applyAlignment="1">
      <alignment horizontal="left" vertical="top" wrapText="1"/>
      <protection/>
    </xf>
    <xf numFmtId="0" fontId="14" fillId="34" borderId="50" xfId="53" applyFont="1" applyFill="1" applyBorder="1" applyAlignment="1">
      <alignment vertical="top" wrapText="1"/>
      <protection/>
    </xf>
    <xf numFmtId="164" fontId="51" fillId="0" borderId="0" xfId="52" applyNumberFormat="1" applyFont="1" applyFill="1" applyBorder="1" applyAlignment="1">
      <alignment horizontal="center" vertical="center" wrapText="1"/>
      <protection/>
    </xf>
    <xf numFmtId="0" fontId="2" fillId="33" borderId="24" xfId="52" applyNumberFormat="1" applyFill="1" applyBorder="1" applyAlignment="1">
      <alignment horizontal="left" vertical="center" wrapText="1"/>
      <protection/>
    </xf>
    <xf numFmtId="2" fontId="52" fillId="0" borderId="33" xfId="52" applyNumberFormat="1" applyFont="1" applyFill="1" applyBorder="1" applyAlignment="1">
      <alignment horizontal="center" vertical="center" wrapText="1"/>
      <protection/>
    </xf>
    <xf numFmtId="2" fontId="52" fillId="0" borderId="60" xfId="52" applyNumberFormat="1" applyFont="1" applyFill="1" applyBorder="1" applyAlignment="1">
      <alignment horizontal="center" vertical="center" wrapText="1"/>
      <protection/>
    </xf>
    <xf numFmtId="2" fontId="52" fillId="0" borderId="65" xfId="52" applyNumberFormat="1" applyFont="1" applyFill="1" applyBorder="1" applyAlignment="1">
      <alignment horizontal="center" vertical="center" wrapText="1"/>
      <protection/>
    </xf>
    <xf numFmtId="2" fontId="52" fillId="0" borderId="57" xfId="52" applyNumberFormat="1" applyFont="1" applyFill="1" applyBorder="1" applyAlignment="1">
      <alignment horizontal="center" vertical="center" wrapText="1"/>
      <protection/>
    </xf>
    <xf numFmtId="2" fontId="52" fillId="0" borderId="26" xfId="52" applyNumberFormat="1" applyFont="1" applyFill="1" applyBorder="1" applyAlignment="1">
      <alignment horizontal="center" vertical="center" wrapText="1"/>
      <protection/>
    </xf>
    <xf numFmtId="2" fontId="52" fillId="0" borderId="39" xfId="52" applyNumberFormat="1" applyFont="1" applyFill="1" applyBorder="1" applyAlignment="1">
      <alignment horizontal="center" vertical="center" wrapText="1"/>
      <protection/>
    </xf>
    <xf numFmtId="2" fontId="52" fillId="0" borderId="56" xfId="52" applyNumberFormat="1" applyFont="1" applyFill="1" applyBorder="1" applyAlignment="1">
      <alignment horizontal="center" vertical="center" wrapText="1"/>
      <protection/>
    </xf>
    <xf numFmtId="2" fontId="52" fillId="0" borderId="25" xfId="52" applyNumberFormat="1" applyFont="1" applyFill="1" applyBorder="1" applyAlignment="1">
      <alignment horizontal="center" vertical="center" wrapText="1"/>
      <protection/>
    </xf>
    <xf numFmtId="2" fontId="52" fillId="0" borderId="34" xfId="52" applyNumberFormat="1" applyFont="1" applyFill="1" applyBorder="1" applyAlignment="1">
      <alignment horizontal="center" vertical="center" wrapText="1"/>
      <protection/>
    </xf>
    <xf numFmtId="2" fontId="52" fillId="0" borderId="27" xfId="52" applyNumberFormat="1" applyFont="1" applyFill="1" applyBorder="1" applyAlignment="1">
      <alignment horizontal="center" vertical="center" wrapText="1"/>
      <protection/>
    </xf>
    <xf numFmtId="2" fontId="52" fillId="0" borderId="43" xfId="52" applyNumberFormat="1" applyFont="1" applyFill="1" applyBorder="1" applyAlignment="1">
      <alignment horizontal="center" vertical="center" wrapText="1"/>
      <protection/>
    </xf>
    <xf numFmtId="2" fontId="52" fillId="0" borderId="44" xfId="52" applyNumberFormat="1" applyFont="1" applyFill="1" applyBorder="1" applyAlignment="1">
      <alignment horizontal="center" vertical="center" wrapText="1"/>
      <protection/>
    </xf>
    <xf numFmtId="0" fontId="2" fillId="0" borderId="22" xfId="52" applyFill="1" applyBorder="1" applyAlignment="1">
      <alignment horizontal="center"/>
      <protection/>
    </xf>
    <xf numFmtId="0" fontId="2" fillId="0" borderId="23" xfId="52" applyFill="1" applyBorder="1" applyAlignment="1">
      <alignment horizontal="center"/>
      <protection/>
    </xf>
    <xf numFmtId="10" fontId="51" fillId="0" borderId="66" xfId="52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2" fontId="7" fillId="0" borderId="0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PageLayoutView="0" workbookViewId="0" topLeftCell="A1">
      <pane xSplit="3" ySplit="7" topLeftCell="D16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65" sqref="J165"/>
    </sheetView>
  </sheetViews>
  <sheetFormatPr defaultColWidth="9.140625" defaultRowHeight="15"/>
  <cols>
    <col min="1" max="1" width="4.7109375" style="0" customWidth="1"/>
    <col min="2" max="2" width="59.8515625" style="0" customWidth="1"/>
    <col min="4" max="4" width="6.7109375" style="0" customWidth="1"/>
    <col min="5" max="5" width="9.140625" style="0" hidden="1" customWidth="1"/>
    <col min="7" max="9" width="9.140625" style="0" customWidth="1"/>
    <col min="10" max="10" width="44.421875" style="0" customWidth="1"/>
  </cols>
  <sheetData>
    <row r="1" spans="2:8" ht="15">
      <c r="B1" s="20" t="s">
        <v>160</v>
      </c>
      <c r="C1" s="1"/>
      <c r="D1" s="1"/>
      <c r="E1" s="1"/>
      <c r="F1" s="1"/>
      <c r="G1" s="1"/>
      <c r="H1" s="1"/>
    </row>
    <row r="2" spans="2:8" ht="15.75">
      <c r="B2" s="21" t="s">
        <v>161</v>
      </c>
      <c r="C2" s="1"/>
      <c r="D2" s="1"/>
      <c r="E2" s="1"/>
      <c r="F2" s="1"/>
      <c r="G2" s="1"/>
      <c r="H2" s="1"/>
    </row>
    <row r="3" spans="2:8" ht="15">
      <c r="B3" s="20" t="s">
        <v>186</v>
      </c>
      <c r="C3" s="1"/>
      <c r="D3" s="5"/>
      <c r="E3" s="5"/>
      <c r="F3" s="5"/>
      <c r="G3" s="5"/>
      <c r="H3" s="5"/>
    </row>
    <row r="4" spans="2:8" ht="15">
      <c r="B4" s="1"/>
      <c r="C4" s="1"/>
      <c r="D4" s="5"/>
      <c r="E4" s="5"/>
      <c r="F4" s="5"/>
      <c r="G4" s="5"/>
      <c r="H4" s="5"/>
    </row>
    <row r="5" spans="2:8" ht="15.75" thickBot="1">
      <c r="B5" s="1"/>
      <c r="C5" s="1"/>
      <c r="D5" s="1"/>
      <c r="E5" s="1"/>
      <c r="F5" s="1"/>
      <c r="G5" s="1"/>
      <c r="H5" s="1"/>
    </row>
    <row r="6" spans="2:8" ht="54" customHeight="1" thickBot="1">
      <c r="B6" s="22" t="s">
        <v>0</v>
      </c>
      <c r="C6" s="22" t="s">
        <v>1</v>
      </c>
      <c r="D6" s="81" t="s">
        <v>2</v>
      </c>
      <c r="E6" s="82"/>
      <c r="F6" s="82" t="s">
        <v>157</v>
      </c>
      <c r="G6" s="82" t="s">
        <v>158</v>
      </c>
      <c r="H6" s="83" t="s">
        <v>159</v>
      </c>
    </row>
    <row r="7" spans="2:8" ht="18" customHeight="1" thickBot="1">
      <c r="B7" s="165" t="s">
        <v>3</v>
      </c>
      <c r="C7" s="6"/>
      <c r="D7" s="6"/>
      <c r="E7" s="15"/>
      <c r="F7" s="15"/>
      <c r="G7" s="15"/>
      <c r="H7" s="15"/>
    </row>
    <row r="8" spans="1:11" ht="18" customHeight="1">
      <c r="A8">
        <v>1</v>
      </c>
      <c r="B8" s="18" t="s">
        <v>4</v>
      </c>
      <c r="C8" s="9" t="s">
        <v>5</v>
      </c>
      <c r="D8" s="9" t="s">
        <v>6</v>
      </c>
      <c r="E8" s="116">
        <v>12.042</v>
      </c>
      <c r="F8" s="116">
        <f>E8+E8*12%</f>
        <v>13.48704</v>
      </c>
      <c r="G8" s="116">
        <f>E8+E8*20%</f>
        <v>14.4504</v>
      </c>
      <c r="H8" s="117">
        <f>E8+E8*25%</f>
        <v>15.0525</v>
      </c>
      <c r="I8" s="70"/>
      <c r="J8" s="84"/>
      <c r="K8" s="84"/>
    </row>
    <row r="9" spans="1:11" ht="18" customHeight="1">
      <c r="A9">
        <v>2</v>
      </c>
      <c r="B9" s="16" t="s">
        <v>7</v>
      </c>
      <c r="C9" s="2" t="s">
        <v>5</v>
      </c>
      <c r="D9" s="2" t="s">
        <v>8</v>
      </c>
      <c r="E9" s="118">
        <v>23.921999999999997</v>
      </c>
      <c r="F9" s="118">
        <f aca="true" t="shared" si="0" ref="F9:F28">E9+E9*12%</f>
        <v>26.792639999999995</v>
      </c>
      <c r="G9" s="118">
        <f aca="true" t="shared" si="1" ref="G9:G28">E9+E9*20%</f>
        <v>28.706399999999995</v>
      </c>
      <c r="H9" s="119">
        <f aca="true" t="shared" si="2" ref="H9:H28">E9+E9*25%</f>
        <v>29.902499999999996</v>
      </c>
      <c r="I9" s="70"/>
      <c r="J9" s="84"/>
      <c r="K9" s="84"/>
    </row>
    <row r="10" spans="1:11" ht="18" customHeight="1">
      <c r="A10">
        <v>3</v>
      </c>
      <c r="B10" s="17" t="s">
        <v>9</v>
      </c>
      <c r="C10" s="2" t="s">
        <v>5</v>
      </c>
      <c r="D10" s="2">
        <v>12</v>
      </c>
      <c r="E10" s="118">
        <v>50.22</v>
      </c>
      <c r="F10" s="120">
        <f t="shared" si="0"/>
        <v>56.2464</v>
      </c>
      <c r="G10" s="120">
        <f t="shared" si="1"/>
        <v>60.263999999999996</v>
      </c>
      <c r="H10" s="121">
        <f t="shared" si="2"/>
        <v>62.775</v>
      </c>
      <c r="I10" s="70"/>
      <c r="J10" s="84"/>
      <c r="K10" s="84"/>
    </row>
    <row r="11" spans="1:11" ht="18" customHeight="1">
      <c r="A11">
        <v>4</v>
      </c>
      <c r="B11" s="16" t="s">
        <v>10</v>
      </c>
      <c r="C11" s="2" t="s">
        <v>5</v>
      </c>
      <c r="D11" s="2" t="s">
        <v>8</v>
      </c>
      <c r="E11" s="118">
        <v>68.58</v>
      </c>
      <c r="F11" s="118">
        <f t="shared" si="0"/>
        <v>76.8096</v>
      </c>
      <c r="G11" s="118">
        <f t="shared" si="1"/>
        <v>82.29599999999999</v>
      </c>
      <c r="H11" s="119">
        <f t="shared" si="2"/>
        <v>85.725</v>
      </c>
      <c r="I11" s="70"/>
      <c r="J11" s="84"/>
      <c r="K11" s="84"/>
    </row>
    <row r="12" spans="1:11" ht="18" customHeight="1">
      <c r="A12">
        <v>5</v>
      </c>
      <c r="B12" s="16" t="s">
        <v>11</v>
      </c>
      <c r="C12" s="2" t="s">
        <v>5</v>
      </c>
      <c r="D12" s="2" t="s">
        <v>8</v>
      </c>
      <c r="E12" s="118">
        <v>42.12</v>
      </c>
      <c r="F12" s="118">
        <f t="shared" si="0"/>
        <v>47.1744</v>
      </c>
      <c r="G12" s="118">
        <f t="shared" si="1"/>
        <v>50.544</v>
      </c>
      <c r="H12" s="119">
        <f t="shared" si="2"/>
        <v>52.65</v>
      </c>
      <c r="I12" s="70"/>
      <c r="J12" s="84"/>
      <c r="K12" s="84"/>
    </row>
    <row r="13" spans="1:11" ht="18" customHeight="1">
      <c r="A13">
        <v>6</v>
      </c>
      <c r="B13" s="16" t="s">
        <v>12</v>
      </c>
      <c r="C13" s="2" t="s">
        <v>5</v>
      </c>
      <c r="D13" s="2" t="s">
        <v>8</v>
      </c>
      <c r="E13" s="118">
        <v>28.8684</v>
      </c>
      <c r="F13" s="118">
        <f t="shared" si="0"/>
        <v>32.332608</v>
      </c>
      <c r="G13" s="118">
        <f t="shared" si="1"/>
        <v>34.64208</v>
      </c>
      <c r="H13" s="119">
        <f t="shared" si="2"/>
        <v>36.0855</v>
      </c>
      <c r="I13" s="70"/>
      <c r="J13" s="84"/>
      <c r="K13" s="84"/>
    </row>
    <row r="14" spans="1:11" ht="18" customHeight="1">
      <c r="A14">
        <v>7</v>
      </c>
      <c r="B14" s="16" t="s">
        <v>13</v>
      </c>
      <c r="C14" s="2" t="s">
        <v>5</v>
      </c>
      <c r="D14" s="2" t="s">
        <v>8</v>
      </c>
      <c r="E14" s="118">
        <v>37.0872</v>
      </c>
      <c r="F14" s="118">
        <f t="shared" si="0"/>
        <v>41.53766400000001</v>
      </c>
      <c r="G14" s="118">
        <f t="shared" si="1"/>
        <v>44.50464</v>
      </c>
      <c r="H14" s="119">
        <f t="shared" si="2"/>
        <v>46.359</v>
      </c>
      <c r="I14" s="70"/>
      <c r="J14" s="84"/>
      <c r="K14" s="84"/>
    </row>
    <row r="15" spans="1:11" ht="18" customHeight="1">
      <c r="A15">
        <v>8</v>
      </c>
      <c r="B15" s="16" t="s">
        <v>14</v>
      </c>
      <c r="C15" s="2" t="s">
        <v>5</v>
      </c>
      <c r="D15" s="2" t="s">
        <v>8</v>
      </c>
      <c r="E15" s="118">
        <v>74.95200000000001</v>
      </c>
      <c r="F15" s="118">
        <f t="shared" si="0"/>
        <v>83.94624000000002</v>
      </c>
      <c r="G15" s="118">
        <f t="shared" si="1"/>
        <v>89.94240000000002</v>
      </c>
      <c r="H15" s="119">
        <f t="shared" si="2"/>
        <v>93.69000000000001</v>
      </c>
      <c r="I15" s="70"/>
      <c r="J15" s="84"/>
      <c r="K15" s="84"/>
    </row>
    <row r="16" spans="1:11" ht="18" customHeight="1">
      <c r="A16">
        <v>9</v>
      </c>
      <c r="B16" s="16" t="s">
        <v>15</v>
      </c>
      <c r="C16" s="2" t="s">
        <v>5</v>
      </c>
      <c r="D16" s="2" t="s">
        <v>8</v>
      </c>
      <c r="E16" s="118">
        <v>47.25</v>
      </c>
      <c r="F16" s="118">
        <f t="shared" si="0"/>
        <v>52.92</v>
      </c>
      <c r="G16" s="118">
        <f t="shared" si="1"/>
        <v>56.7</v>
      </c>
      <c r="H16" s="119">
        <f t="shared" si="2"/>
        <v>59.0625</v>
      </c>
      <c r="I16" s="70"/>
      <c r="J16" s="84"/>
      <c r="K16" s="84"/>
    </row>
    <row r="17" spans="1:11" ht="18" customHeight="1">
      <c r="A17">
        <v>10</v>
      </c>
      <c r="B17" s="16" t="s">
        <v>16</v>
      </c>
      <c r="C17" s="2" t="s">
        <v>5</v>
      </c>
      <c r="D17" s="2" t="s">
        <v>8</v>
      </c>
      <c r="E17" s="72">
        <v>54.11</v>
      </c>
      <c r="F17" s="72">
        <f t="shared" si="0"/>
        <v>60.6032</v>
      </c>
      <c r="G17" s="72">
        <f t="shared" si="1"/>
        <v>64.932</v>
      </c>
      <c r="H17" s="75">
        <f t="shared" si="2"/>
        <v>67.6375</v>
      </c>
      <c r="I17" s="70"/>
      <c r="J17" s="84"/>
      <c r="K17" s="84"/>
    </row>
    <row r="18" spans="1:11" ht="18" customHeight="1">
      <c r="A18">
        <v>11</v>
      </c>
      <c r="B18" s="16" t="s">
        <v>17</v>
      </c>
      <c r="C18" s="2" t="s">
        <v>5</v>
      </c>
      <c r="D18" s="2" t="s">
        <v>18</v>
      </c>
      <c r="E18" s="118">
        <v>16.1892</v>
      </c>
      <c r="F18" s="118">
        <f t="shared" si="0"/>
        <v>18.131904</v>
      </c>
      <c r="G18" s="118">
        <f t="shared" si="1"/>
        <v>19.427039999999998</v>
      </c>
      <c r="H18" s="119">
        <f t="shared" si="2"/>
        <v>20.2365</v>
      </c>
      <c r="I18" s="70"/>
      <c r="J18" s="84"/>
      <c r="K18" s="84"/>
    </row>
    <row r="19" spans="1:11" ht="18" customHeight="1">
      <c r="A19">
        <v>12</v>
      </c>
      <c r="B19" s="16" t="s">
        <v>19</v>
      </c>
      <c r="C19" s="2" t="s">
        <v>5</v>
      </c>
      <c r="D19" s="2" t="s">
        <v>6</v>
      </c>
      <c r="E19" s="118">
        <v>4.978800000000001</v>
      </c>
      <c r="F19" s="118">
        <f t="shared" si="0"/>
        <v>5.576256000000001</v>
      </c>
      <c r="G19" s="118">
        <f t="shared" si="1"/>
        <v>5.97456</v>
      </c>
      <c r="H19" s="119">
        <f t="shared" si="2"/>
        <v>6.2235000000000005</v>
      </c>
      <c r="I19" s="70"/>
      <c r="J19" s="84"/>
      <c r="K19" s="84"/>
    </row>
    <row r="20" spans="1:11" ht="18" customHeight="1">
      <c r="A20">
        <v>13</v>
      </c>
      <c r="B20" s="16" t="s">
        <v>20</v>
      </c>
      <c r="C20" s="2" t="s">
        <v>5</v>
      </c>
      <c r="D20" s="2" t="s">
        <v>8</v>
      </c>
      <c r="E20" s="118">
        <v>61.0524</v>
      </c>
      <c r="F20" s="118">
        <f t="shared" si="0"/>
        <v>68.378688</v>
      </c>
      <c r="G20" s="118">
        <f t="shared" si="1"/>
        <v>73.26288</v>
      </c>
      <c r="H20" s="119">
        <f t="shared" si="2"/>
        <v>76.3155</v>
      </c>
      <c r="I20" s="70"/>
      <c r="J20" s="84"/>
      <c r="K20" s="84"/>
    </row>
    <row r="21" spans="1:11" ht="18" customHeight="1">
      <c r="A21">
        <v>14</v>
      </c>
      <c r="B21" s="16" t="s">
        <v>21</v>
      </c>
      <c r="C21" s="2" t="s">
        <v>5</v>
      </c>
      <c r="D21" s="2" t="s">
        <v>8</v>
      </c>
      <c r="E21" s="118">
        <v>28.08</v>
      </c>
      <c r="F21" s="118">
        <f t="shared" si="0"/>
        <v>31.449599999999997</v>
      </c>
      <c r="G21" s="118">
        <f t="shared" si="1"/>
        <v>33.696</v>
      </c>
      <c r="H21" s="119">
        <f t="shared" si="2"/>
        <v>35.099999999999994</v>
      </c>
      <c r="I21" s="70"/>
      <c r="J21" s="84"/>
      <c r="K21" s="84"/>
    </row>
    <row r="22" spans="1:11" ht="18" customHeight="1">
      <c r="A22">
        <v>15</v>
      </c>
      <c r="B22" s="16" t="s">
        <v>22</v>
      </c>
      <c r="C22" s="2" t="s">
        <v>5</v>
      </c>
      <c r="D22" s="2" t="s">
        <v>8</v>
      </c>
      <c r="E22" s="118">
        <v>50.22</v>
      </c>
      <c r="F22" s="118">
        <f t="shared" si="0"/>
        <v>56.2464</v>
      </c>
      <c r="G22" s="118">
        <f t="shared" si="1"/>
        <v>60.263999999999996</v>
      </c>
      <c r="H22" s="119">
        <f t="shared" si="2"/>
        <v>62.775</v>
      </c>
      <c r="I22" s="70"/>
      <c r="J22" s="84"/>
      <c r="K22" s="84"/>
    </row>
    <row r="23" spans="1:11" ht="18" customHeight="1">
      <c r="A23">
        <v>16</v>
      </c>
      <c r="B23" s="16" t="s">
        <v>23</v>
      </c>
      <c r="C23" s="2" t="s">
        <v>5</v>
      </c>
      <c r="D23" s="2" t="s">
        <v>8</v>
      </c>
      <c r="E23" s="72">
        <v>40.5</v>
      </c>
      <c r="F23" s="72">
        <f t="shared" si="0"/>
        <v>45.36</v>
      </c>
      <c r="G23" s="72">
        <f t="shared" si="1"/>
        <v>48.6</v>
      </c>
      <c r="H23" s="75">
        <f t="shared" si="2"/>
        <v>50.625</v>
      </c>
      <c r="I23" s="70"/>
      <c r="J23" s="84"/>
      <c r="K23" s="84"/>
    </row>
    <row r="24" spans="1:11" ht="18" customHeight="1">
      <c r="A24">
        <v>17</v>
      </c>
      <c r="B24" s="17" t="s">
        <v>24</v>
      </c>
      <c r="C24" s="2" t="s">
        <v>5</v>
      </c>
      <c r="D24" s="2">
        <v>14</v>
      </c>
      <c r="E24" s="72">
        <v>27</v>
      </c>
      <c r="F24" s="72">
        <f t="shared" si="0"/>
        <v>30.24</v>
      </c>
      <c r="G24" s="72">
        <f t="shared" si="1"/>
        <v>32.4</v>
      </c>
      <c r="H24" s="75">
        <f t="shared" si="2"/>
        <v>33.75</v>
      </c>
      <c r="I24" s="70"/>
      <c r="J24" s="84"/>
      <c r="K24" s="84"/>
    </row>
    <row r="25" spans="1:11" ht="18" customHeight="1">
      <c r="A25">
        <v>18</v>
      </c>
      <c r="B25" s="16" t="s">
        <v>25</v>
      </c>
      <c r="C25" s="2" t="s">
        <v>5</v>
      </c>
      <c r="D25" s="2" t="s">
        <v>8</v>
      </c>
      <c r="E25" s="72">
        <v>19.5</v>
      </c>
      <c r="F25" s="72">
        <f t="shared" si="0"/>
        <v>21.84</v>
      </c>
      <c r="G25" s="72">
        <f t="shared" si="1"/>
        <v>23.4</v>
      </c>
      <c r="H25" s="75">
        <f t="shared" si="2"/>
        <v>24.375</v>
      </c>
      <c r="I25" s="70"/>
      <c r="J25" s="84"/>
      <c r="K25" s="84"/>
    </row>
    <row r="26" spans="1:11" ht="18" customHeight="1">
      <c r="A26">
        <v>19</v>
      </c>
      <c r="B26" s="16" t="s">
        <v>26</v>
      </c>
      <c r="C26" s="2" t="s">
        <v>5</v>
      </c>
      <c r="D26" s="2" t="s">
        <v>8</v>
      </c>
      <c r="E26" s="72">
        <v>81</v>
      </c>
      <c r="F26" s="72">
        <f t="shared" si="0"/>
        <v>90.72</v>
      </c>
      <c r="G26" s="72">
        <f t="shared" si="1"/>
        <v>97.2</v>
      </c>
      <c r="H26" s="75">
        <f t="shared" si="2"/>
        <v>101.25</v>
      </c>
      <c r="I26" s="70"/>
      <c r="J26" s="84"/>
      <c r="K26" s="84"/>
    </row>
    <row r="27" spans="1:11" ht="18" customHeight="1">
      <c r="A27">
        <v>20</v>
      </c>
      <c r="B27" s="16" t="s">
        <v>27</v>
      </c>
      <c r="C27" s="2" t="s">
        <v>5</v>
      </c>
      <c r="D27" s="2" t="s">
        <v>8</v>
      </c>
      <c r="E27" s="72">
        <v>59.9832</v>
      </c>
      <c r="F27" s="72">
        <f t="shared" si="0"/>
        <v>67.181184</v>
      </c>
      <c r="G27" s="72">
        <f t="shared" si="1"/>
        <v>71.97984</v>
      </c>
      <c r="H27" s="75">
        <f t="shared" si="2"/>
        <v>74.979</v>
      </c>
      <c r="I27" s="70"/>
      <c r="J27" s="84"/>
      <c r="K27" s="84"/>
    </row>
    <row r="28" spans="1:11" ht="18" customHeight="1" thickBot="1">
      <c r="A28">
        <v>21</v>
      </c>
      <c r="B28" s="67" t="s">
        <v>28</v>
      </c>
      <c r="C28" s="7" t="s">
        <v>5</v>
      </c>
      <c r="D28" s="7" t="s">
        <v>8</v>
      </c>
      <c r="E28" s="122">
        <v>35.2836</v>
      </c>
      <c r="F28" s="122">
        <f t="shared" si="0"/>
        <v>39.517632</v>
      </c>
      <c r="G28" s="122">
        <f t="shared" si="1"/>
        <v>42.34032</v>
      </c>
      <c r="H28" s="123">
        <f t="shared" si="2"/>
        <v>44.1045</v>
      </c>
      <c r="I28" s="70"/>
      <c r="J28" s="84"/>
      <c r="K28" s="84"/>
    </row>
    <row r="29" spans="2:11" ht="18" customHeight="1" thickBot="1">
      <c r="B29" s="166" t="s">
        <v>29</v>
      </c>
      <c r="C29" s="4"/>
      <c r="D29" s="4"/>
      <c r="E29" s="15">
        <v>0.08</v>
      </c>
      <c r="F29" s="15"/>
      <c r="G29" s="15"/>
      <c r="H29" s="15"/>
      <c r="J29" s="84"/>
      <c r="K29" s="84"/>
    </row>
    <row r="30" spans="1:11" ht="18" customHeight="1">
      <c r="A30">
        <f>A28+1</f>
        <v>22</v>
      </c>
      <c r="B30" s="68" t="s">
        <v>30</v>
      </c>
      <c r="C30" s="23" t="s">
        <v>5</v>
      </c>
      <c r="D30" s="30" t="s">
        <v>31</v>
      </c>
      <c r="E30" s="33">
        <v>20.5</v>
      </c>
      <c r="F30" s="73">
        <v>24.75</v>
      </c>
      <c r="G30" s="73">
        <f>E30+E30*22%</f>
        <v>25.009999999999998</v>
      </c>
      <c r="H30" s="74">
        <f>E30+E30*35%</f>
        <v>27.675</v>
      </c>
      <c r="J30" s="84"/>
      <c r="K30" s="84"/>
    </row>
    <row r="31" spans="1:11" ht="18" customHeight="1">
      <c r="A31">
        <v>23</v>
      </c>
      <c r="B31" s="16" t="s">
        <v>32</v>
      </c>
      <c r="C31" s="3" t="s">
        <v>5</v>
      </c>
      <c r="D31" s="31" t="s">
        <v>31</v>
      </c>
      <c r="E31" s="34">
        <v>14.5044</v>
      </c>
      <c r="F31" s="72">
        <v>20</v>
      </c>
      <c r="G31" s="72">
        <f aca="true" t="shared" si="3" ref="G31:G37">E31+E31*22%</f>
        <v>17.695368000000002</v>
      </c>
      <c r="H31" s="75">
        <f aca="true" t="shared" si="4" ref="H31:H37">E31+E31*35%</f>
        <v>19.58094</v>
      </c>
      <c r="J31" s="84"/>
      <c r="K31" s="84"/>
    </row>
    <row r="32" spans="1:11" ht="18" customHeight="1">
      <c r="A32">
        <v>24</v>
      </c>
      <c r="B32" s="16" t="s">
        <v>33</v>
      </c>
      <c r="C32" s="2" t="s">
        <v>5</v>
      </c>
      <c r="D32" s="31" t="s">
        <v>31</v>
      </c>
      <c r="E32" s="34">
        <v>13.9968</v>
      </c>
      <c r="F32" s="72">
        <v>17.75</v>
      </c>
      <c r="G32" s="72">
        <f t="shared" si="3"/>
        <v>17.076096</v>
      </c>
      <c r="H32" s="75">
        <f t="shared" si="4"/>
        <v>18.89568</v>
      </c>
      <c r="J32" s="84"/>
      <c r="K32" s="84"/>
    </row>
    <row r="33" spans="1:11" ht="18" customHeight="1">
      <c r="A33">
        <v>25</v>
      </c>
      <c r="B33" s="16" t="s">
        <v>34</v>
      </c>
      <c r="C33" s="2" t="s">
        <v>5</v>
      </c>
      <c r="D33" s="31" t="s">
        <v>31</v>
      </c>
      <c r="E33" s="34">
        <v>20.8</v>
      </c>
      <c r="F33" s="72">
        <v>26.22</v>
      </c>
      <c r="G33" s="72">
        <f t="shared" si="3"/>
        <v>25.376</v>
      </c>
      <c r="H33" s="75">
        <f t="shared" si="4"/>
        <v>28.08</v>
      </c>
      <c r="J33" s="84"/>
      <c r="K33" s="84"/>
    </row>
    <row r="34" spans="1:11" ht="18" customHeight="1">
      <c r="A34">
        <v>26</v>
      </c>
      <c r="B34" s="17" t="s">
        <v>35</v>
      </c>
      <c r="C34" s="2" t="s">
        <v>5</v>
      </c>
      <c r="D34" s="31" t="s">
        <v>31</v>
      </c>
      <c r="E34" s="34">
        <v>21</v>
      </c>
      <c r="F34" s="72">
        <v>24.15</v>
      </c>
      <c r="G34" s="72">
        <f t="shared" si="3"/>
        <v>25.62</v>
      </c>
      <c r="H34" s="75">
        <f t="shared" si="4"/>
        <v>28.35</v>
      </c>
      <c r="J34" s="84"/>
      <c r="K34" s="84"/>
    </row>
    <row r="35" spans="1:11" ht="18" customHeight="1">
      <c r="A35">
        <v>27</v>
      </c>
      <c r="B35" s="16" t="s">
        <v>36</v>
      </c>
      <c r="C35" s="2" t="s">
        <v>5</v>
      </c>
      <c r="D35" s="31" t="s">
        <v>31</v>
      </c>
      <c r="E35" s="34">
        <v>20.0016</v>
      </c>
      <c r="F35" s="72">
        <v>27.7</v>
      </c>
      <c r="G35" s="72">
        <f t="shared" si="3"/>
        <v>24.401952</v>
      </c>
      <c r="H35" s="75">
        <f t="shared" si="4"/>
        <v>27.00216</v>
      </c>
      <c r="J35" s="84"/>
      <c r="K35" s="84"/>
    </row>
    <row r="36" spans="1:11" ht="18" customHeight="1">
      <c r="A36">
        <v>28</v>
      </c>
      <c r="B36" s="16" t="s">
        <v>37</v>
      </c>
      <c r="C36" s="2" t="s">
        <v>5</v>
      </c>
      <c r="D36" s="31" t="s">
        <v>31</v>
      </c>
      <c r="E36" s="34">
        <v>30</v>
      </c>
      <c r="F36" s="72">
        <v>34.8</v>
      </c>
      <c r="G36" s="72">
        <f t="shared" si="3"/>
        <v>36.6</v>
      </c>
      <c r="H36" s="75">
        <f t="shared" si="4"/>
        <v>40.5</v>
      </c>
      <c r="J36" s="84"/>
      <c r="K36" s="84"/>
    </row>
    <row r="37" spans="1:11" ht="18" customHeight="1" thickBot="1">
      <c r="A37">
        <v>29</v>
      </c>
      <c r="B37" s="69" t="s">
        <v>38</v>
      </c>
      <c r="C37" s="8" t="s">
        <v>5</v>
      </c>
      <c r="D37" s="32" t="s">
        <v>31</v>
      </c>
      <c r="E37" s="35">
        <v>13.5</v>
      </c>
      <c r="F37" s="76" t="s">
        <v>162</v>
      </c>
      <c r="G37" s="76">
        <f t="shared" si="3"/>
        <v>16.47</v>
      </c>
      <c r="H37" s="77">
        <f t="shared" si="4"/>
        <v>18.225</v>
      </c>
      <c r="J37" s="84"/>
      <c r="K37" s="84"/>
    </row>
    <row r="38" spans="2:11" ht="18" customHeight="1" thickBot="1">
      <c r="B38" s="166" t="s">
        <v>39</v>
      </c>
      <c r="C38" s="24"/>
      <c r="D38" s="24"/>
      <c r="E38" s="15">
        <v>0.08</v>
      </c>
      <c r="F38" s="15"/>
      <c r="G38" s="15"/>
      <c r="H38" s="15"/>
      <c r="J38" s="84"/>
      <c r="K38" s="84"/>
    </row>
    <row r="39" spans="1:11" ht="18" customHeight="1" thickBot="1">
      <c r="A39">
        <f>A37+1</f>
        <v>30</v>
      </c>
      <c r="B39" s="18" t="s">
        <v>40</v>
      </c>
      <c r="C39" s="12" t="s">
        <v>5</v>
      </c>
      <c r="D39" s="30" t="s">
        <v>41</v>
      </c>
      <c r="E39" s="33">
        <v>8.33</v>
      </c>
      <c r="F39" s="73">
        <f>E39+E39*7%</f>
        <v>8.9131</v>
      </c>
      <c r="G39" s="73">
        <f>E39+E39*12%</f>
        <v>9.3296</v>
      </c>
      <c r="H39" s="74">
        <f>E39+E39*25%</f>
        <v>10.4125</v>
      </c>
      <c r="J39" s="84"/>
      <c r="K39" s="84"/>
    </row>
    <row r="40" spans="1:11" ht="18" customHeight="1">
      <c r="A40">
        <v>31</v>
      </c>
      <c r="B40" s="16" t="s">
        <v>42</v>
      </c>
      <c r="C40" s="13" t="s">
        <v>5</v>
      </c>
      <c r="D40" s="31" t="s">
        <v>43</v>
      </c>
      <c r="E40" s="34">
        <v>96.6</v>
      </c>
      <c r="F40" s="72">
        <v>103.36</v>
      </c>
      <c r="G40" s="73">
        <f>E40+E40*12%</f>
        <v>108.192</v>
      </c>
      <c r="H40" s="75">
        <f aca="true" t="shared" si="5" ref="H40:H66">E40+E40*25%</f>
        <v>120.75</v>
      </c>
      <c r="J40" s="84"/>
      <c r="K40" s="84"/>
    </row>
    <row r="41" spans="1:11" ht="18" customHeight="1">
      <c r="A41">
        <v>32</v>
      </c>
      <c r="B41" s="16" t="s">
        <v>44</v>
      </c>
      <c r="C41" s="13" t="s">
        <v>5</v>
      </c>
      <c r="D41" s="31" t="s">
        <v>18</v>
      </c>
      <c r="E41" s="34">
        <v>14</v>
      </c>
      <c r="F41" s="72">
        <v>15.4</v>
      </c>
      <c r="G41" s="72">
        <f aca="true" t="shared" si="6" ref="G41:G66">E41+E41*12%</f>
        <v>15.68</v>
      </c>
      <c r="H41" s="75">
        <f t="shared" si="5"/>
        <v>17.5</v>
      </c>
      <c r="J41" s="84"/>
      <c r="K41" s="84"/>
    </row>
    <row r="42" spans="1:11" ht="18" customHeight="1">
      <c r="A42">
        <v>33</v>
      </c>
      <c r="B42" s="17" t="s">
        <v>45</v>
      </c>
      <c r="C42" s="13" t="s">
        <v>5</v>
      </c>
      <c r="D42" s="31" t="s">
        <v>18</v>
      </c>
      <c r="E42" s="34">
        <v>14</v>
      </c>
      <c r="F42" s="72">
        <v>14</v>
      </c>
      <c r="G42" s="72">
        <f t="shared" si="6"/>
        <v>15.68</v>
      </c>
      <c r="H42" s="75">
        <f t="shared" si="5"/>
        <v>17.5</v>
      </c>
      <c r="J42" s="84"/>
      <c r="K42" s="84"/>
    </row>
    <row r="43" spans="1:11" ht="18" customHeight="1">
      <c r="A43">
        <v>34</v>
      </c>
      <c r="B43" s="16" t="s">
        <v>46</v>
      </c>
      <c r="C43" s="13" t="s">
        <v>5</v>
      </c>
      <c r="D43" s="31" t="s">
        <v>43</v>
      </c>
      <c r="E43" s="34">
        <v>130</v>
      </c>
      <c r="F43" s="72">
        <f aca="true" t="shared" si="7" ref="F43:F64">E43+E43*7%</f>
        <v>139.1</v>
      </c>
      <c r="G43" s="72">
        <f t="shared" si="6"/>
        <v>145.6</v>
      </c>
      <c r="H43" s="75">
        <f t="shared" si="5"/>
        <v>162.5</v>
      </c>
      <c r="J43" s="84"/>
      <c r="K43" s="84"/>
    </row>
    <row r="44" spans="1:11" ht="18" customHeight="1">
      <c r="A44">
        <v>35</v>
      </c>
      <c r="B44" s="16" t="s">
        <v>47</v>
      </c>
      <c r="C44" s="13" t="s">
        <v>5</v>
      </c>
      <c r="D44" s="31" t="s">
        <v>18</v>
      </c>
      <c r="E44" s="34">
        <v>23.9976</v>
      </c>
      <c r="F44" s="72">
        <v>23</v>
      </c>
      <c r="G44" s="72">
        <f t="shared" si="6"/>
        <v>26.877311999999996</v>
      </c>
      <c r="H44" s="75">
        <f t="shared" si="5"/>
        <v>29.997</v>
      </c>
      <c r="J44" s="84"/>
      <c r="K44" s="84"/>
    </row>
    <row r="45" spans="1:11" ht="18" customHeight="1">
      <c r="A45">
        <v>36</v>
      </c>
      <c r="B45" s="16" t="s">
        <v>48</v>
      </c>
      <c r="C45" s="13" t="s">
        <v>5</v>
      </c>
      <c r="D45" s="31" t="s">
        <v>18</v>
      </c>
      <c r="E45" s="34">
        <v>14.9</v>
      </c>
      <c r="F45" s="72">
        <v>14.7</v>
      </c>
      <c r="G45" s="72">
        <f t="shared" si="6"/>
        <v>16.688</v>
      </c>
      <c r="H45" s="75">
        <f t="shared" si="5"/>
        <v>18.625</v>
      </c>
      <c r="J45" s="84"/>
      <c r="K45" s="84"/>
    </row>
    <row r="46" spans="1:11" ht="18" customHeight="1">
      <c r="A46">
        <v>37</v>
      </c>
      <c r="B46" s="16" t="s">
        <v>49</v>
      </c>
      <c r="C46" s="14" t="s">
        <v>5</v>
      </c>
      <c r="D46" s="31" t="s">
        <v>18</v>
      </c>
      <c r="E46" s="34">
        <v>15.3</v>
      </c>
      <c r="F46" s="72">
        <f t="shared" si="7"/>
        <v>16.371000000000002</v>
      </c>
      <c r="G46" s="72">
        <f t="shared" si="6"/>
        <v>17.136</v>
      </c>
      <c r="H46" s="75">
        <f t="shared" si="5"/>
        <v>19.125</v>
      </c>
      <c r="J46" s="84"/>
      <c r="K46" s="84"/>
    </row>
    <row r="47" spans="1:11" ht="18" customHeight="1">
      <c r="A47">
        <v>38</v>
      </c>
      <c r="B47" s="16" t="s">
        <v>50</v>
      </c>
      <c r="C47" s="14" t="s">
        <v>5</v>
      </c>
      <c r="D47" s="31" t="s">
        <v>18</v>
      </c>
      <c r="E47" s="34">
        <v>15.2</v>
      </c>
      <c r="F47" s="72">
        <v>17</v>
      </c>
      <c r="G47" s="72">
        <f t="shared" si="6"/>
        <v>17.024</v>
      </c>
      <c r="H47" s="75">
        <f t="shared" si="5"/>
        <v>19</v>
      </c>
      <c r="J47" s="84"/>
      <c r="K47" s="84"/>
    </row>
    <row r="48" spans="1:11" ht="18" customHeight="1">
      <c r="A48">
        <v>39</v>
      </c>
      <c r="B48" s="16" t="s">
        <v>51</v>
      </c>
      <c r="C48" s="13" t="s">
        <v>5</v>
      </c>
      <c r="D48" s="31" t="s">
        <v>18</v>
      </c>
      <c r="E48" s="34">
        <v>13</v>
      </c>
      <c r="F48" s="72">
        <v>13.3</v>
      </c>
      <c r="G48" s="72">
        <f t="shared" si="6"/>
        <v>14.56</v>
      </c>
      <c r="H48" s="75">
        <f t="shared" si="5"/>
        <v>16.25</v>
      </c>
      <c r="J48" s="84"/>
      <c r="K48" s="84"/>
    </row>
    <row r="49" spans="1:11" ht="18" customHeight="1">
      <c r="A49">
        <v>40</v>
      </c>
      <c r="B49" s="16" t="s">
        <v>52</v>
      </c>
      <c r="C49" s="13" t="s">
        <v>5</v>
      </c>
      <c r="D49" s="31" t="s">
        <v>43</v>
      </c>
      <c r="E49" s="34">
        <v>72.22</v>
      </c>
      <c r="F49" s="72">
        <f t="shared" si="7"/>
        <v>77.2754</v>
      </c>
      <c r="G49" s="72">
        <f t="shared" si="6"/>
        <v>80.8864</v>
      </c>
      <c r="H49" s="75">
        <f t="shared" si="5"/>
        <v>90.275</v>
      </c>
      <c r="J49" s="84"/>
      <c r="K49" s="84"/>
    </row>
    <row r="50" spans="1:11" ht="18" customHeight="1">
      <c r="A50">
        <v>41</v>
      </c>
      <c r="B50" s="16" t="s">
        <v>53</v>
      </c>
      <c r="C50" s="13" t="s">
        <v>5</v>
      </c>
      <c r="D50" s="31" t="s">
        <v>18</v>
      </c>
      <c r="E50" s="34">
        <v>12.949200000000001</v>
      </c>
      <c r="F50" s="72">
        <v>12</v>
      </c>
      <c r="G50" s="72">
        <f t="shared" si="6"/>
        <v>14.503104</v>
      </c>
      <c r="H50" s="75">
        <f t="shared" si="5"/>
        <v>16.186500000000002</v>
      </c>
      <c r="J50" s="84"/>
      <c r="K50" s="84"/>
    </row>
    <row r="51" spans="1:11" ht="18" customHeight="1">
      <c r="A51">
        <v>42</v>
      </c>
      <c r="B51" s="16" t="s">
        <v>54</v>
      </c>
      <c r="C51" s="13" t="s">
        <v>5</v>
      </c>
      <c r="D51" s="31" t="s">
        <v>43</v>
      </c>
      <c r="E51" s="34">
        <v>92</v>
      </c>
      <c r="F51" s="72">
        <f t="shared" si="7"/>
        <v>98.44</v>
      </c>
      <c r="G51" s="72">
        <f t="shared" si="6"/>
        <v>103.03999999999999</v>
      </c>
      <c r="H51" s="75">
        <f t="shared" si="5"/>
        <v>115</v>
      </c>
      <c r="J51" s="84"/>
      <c r="K51" s="84"/>
    </row>
    <row r="52" spans="1:11" ht="18" customHeight="1">
      <c r="A52">
        <v>43</v>
      </c>
      <c r="B52" s="16" t="s">
        <v>55</v>
      </c>
      <c r="C52" s="13" t="s">
        <v>5</v>
      </c>
      <c r="D52" s="31" t="s">
        <v>18</v>
      </c>
      <c r="E52" s="144">
        <v>10.93</v>
      </c>
      <c r="F52" s="72">
        <v>12</v>
      </c>
      <c r="G52" s="72">
        <f t="shared" si="6"/>
        <v>12.2416</v>
      </c>
      <c r="H52" s="75">
        <f t="shared" si="5"/>
        <v>13.6625</v>
      </c>
      <c r="J52" s="84"/>
      <c r="K52" s="84"/>
    </row>
    <row r="53" spans="1:11" ht="18" customHeight="1">
      <c r="A53">
        <v>44</v>
      </c>
      <c r="B53" s="16" t="s">
        <v>56</v>
      </c>
      <c r="C53" s="13" t="s">
        <v>5</v>
      </c>
      <c r="D53" s="31" t="s">
        <v>43</v>
      </c>
      <c r="E53" s="144">
        <v>76</v>
      </c>
      <c r="F53" s="72">
        <f t="shared" si="7"/>
        <v>81.32</v>
      </c>
      <c r="G53" s="72">
        <f t="shared" si="6"/>
        <v>85.12</v>
      </c>
      <c r="H53" s="75">
        <f t="shared" si="5"/>
        <v>95</v>
      </c>
      <c r="J53" s="84"/>
      <c r="K53" s="84"/>
    </row>
    <row r="54" spans="1:11" ht="18" customHeight="1">
      <c r="A54">
        <v>45</v>
      </c>
      <c r="B54" s="16" t="s">
        <v>57</v>
      </c>
      <c r="C54" s="13" t="s">
        <v>5</v>
      </c>
      <c r="D54" s="31" t="s">
        <v>43</v>
      </c>
      <c r="E54" s="34">
        <v>73</v>
      </c>
      <c r="F54" s="72">
        <f t="shared" si="7"/>
        <v>78.11</v>
      </c>
      <c r="G54" s="72">
        <f t="shared" si="6"/>
        <v>81.76</v>
      </c>
      <c r="H54" s="75">
        <f t="shared" si="5"/>
        <v>91.25</v>
      </c>
      <c r="J54" s="84"/>
      <c r="K54" s="84"/>
    </row>
    <row r="55" spans="1:11" ht="18" customHeight="1">
      <c r="A55">
        <v>46</v>
      </c>
      <c r="B55" s="16" t="s">
        <v>58</v>
      </c>
      <c r="C55" s="13" t="s">
        <v>5</v>
      </c>
      <c r="D55" s="31" t="s">
        <v>18</v>
      </c>
      <c r="E55" s="34">
        <v>13.1</v>
      </c>
      <c r="F55" s="72">
        <v>13</v>
      </c>
      <c r="G55" s="72">
        <f t="shared" si="6"/>
        <v>14.671999999999999</v>
      </c>
      <c r="H55" s="75">
        <f t="shared" si="5"/>
        <v>16.375</v>
      </c>
      <c r="J55" s="84"/>
      <c r="K55" s="84"/>
    </row>
    <row r="56" spans="1:11" ht="18" customHeight="1">
      <c r="A56">
        <v>47</v>
      </c>
      <c r="B56" s="16" t="s">
        <v>59</v>
      </c>
      <c r="C56" s="13" t="s">
        <v>5</v>
      </c>
      <c r="D56" s="31" t="s">
        <v>43</v>
      </c>
      <c r="E56" s="34">
        <v>147.42</v>
      </c>
      <c r="F56" s="72">
        <f t="shared" si="7"/>
        <v>157.7394</v>
      </c>
      <c r="G56" s="72">
        <f t="shared" si="6"/>
        <v>165.11039999999997</v>
      </c>
      <c r="H56" s="75">
        <f t="shared" si="5"/>
        <v>184.27499999999998</v>
      </c>
      <c r="J56" s="84"/>
      <c r="K56" s="84"/>
    </row>
    <row r="57" spans="1:11" ht="18" customHeight="1">
      <c r="A57">
        <v>48</v>
      </c>
      <c r="B57" s="16" t="s">
        <v>60</v>
      </c>
      <c r="C57" s="13" t="s">
        <v>5</v>
      </c>
      <c r="D57" s="31" t="s">
        <v>18</v>
      </c>
      <c r="E57" s="34">
        <v>25.4988</v>
      </c>
      <c r="F57" s="72">
        <v>24.6</v>
      </c>
      <c r="G57" s="72">
        <f t="shared" si="6"/>
        <v>28.558656</v>
      </c>
      <c r="H57" s="75">
        <f t="shared" si="5"/>
        <v>31.8735</v>
      </c>
      <c r="J57" s="84"/>
      <c r="K57" s="84"/>
    </row>
    <row r="58" spans="1:11" ht="18" customHeight="1">
      <c r="A58">
        <v>49</v>
      </c>
      <c r="B58" s="16" t="s">
        <v>61</v>
      </c>
      <c r="C58" s="13" t="s">
        <v>5</v>
      </c>
      <c r="D58" s="31" t="s">
        <v>18</v>
      </c>
      <c r="E58" s="34">
        <v>24.192</v>
      </c>
      <c r="F58" s="72">
        <v>25</v>
      </c>
      <c r="G58" s="72">
        <f t="shared" si="6"/>
        <v>27.09504</v>
      </c>
      <c r="H58" s="75">
        <f t="shared" si="5"/>
        <v>30.240000000000002</v>
      </c>
      <c r="J58" s="84"/>
      <c r="K58" s="84"/>
    </row>
    <row r="59" spans="1:11" ht="18" customHeight="1">
      <c r="A59">
        <v>50</v>
      </c>
      <c r="B59" s="16" t="s">
        <v>62</v>
      </c>
      <c r="C59" s="13" t="s">
        <v>5</v>
      </c>
      <c r="D59" s="31" t="s">
        <v>18</v>
      </c>
      <c r="E59" s="34">
        <v>27.5076</v>
      </c>
      <c r="F59" s="72">
        <v>27</v>
      </c>
      <c r="G59" s="72">
        <f t="shared" si="6"/>
        <v>30.808512</v>
      </c>
      <c r="H59" s="75">
        <f t="shared" si="5"/>
        <v>34.3845</v>
      </c>
      <c r="J59" s="84"/>
      <c r="K59" s="84"/>
    </row>
    <row r="60" spans="1:11" ht="18" customHeight="1">
      <c r="A60">
        <v>51</v>
      </c>
      <c r="B60" s="17" t="s">
        <v>63</v>
      </c>
      <c r="C60" s="13" t="s">
        <v>5</v>
      </c>
      <c r="D60" s="31" t="s">
        <v>43</v>
      </c>
      <c r="E60" s="34">
        <v>31.503600000000002</v>
      </c>
      <c r="F60" s="72">
        <f t="shared" si="7"/>
        <v>33.708852</v>
      </c>
      <c r="G60" s="72">
        <f t="shared" si="6"/>
        <v>35.284032</v>
      </c>
      <c r="H60" s="75">
        <f t="shared" si="5"/>
        <v>39.3795</v>
      </c>
      <c r="J60" s="84"/>
      <c r="K60" s="84"/>
    </row>
    <row r="61" spans="1:11" ht="18" customHeight="1">
      <c r="A61">
        <v>52</v>
      </c>
      <c r="B61" s="16" t="s">
        <v>64</v>
      </c>
      <c r="C61" s="13" t="s">
        <v>65</v>
      </c>
      <c r="D61" s="31">
        <v>12</v>
      </c>
      <c r="E61" s="34">
        <v>57.9</v>
      </c>
      <c r="F61" s="72">
        <f t="shared" si="7"/>
        <v>61.952999999999996</v>
      </c>
      <c r="G61" s="72">
        <f t="shared" si="6"/>
        <v>64.848</v>
      </c>
      <c r="H61" s="75">
        <f t="shared" si="5"/>
        <v>72.375</v>
      </c>
      <c r="J61" s="84"/>
      <c r="K61" s="84"/>
    </row>
    <row r="62" spans="1:11" ht="18" customHeight="1">
      <c r="A62">
        <v>53</v>
      </c>
      <c r="B62" s="16" t="s">
        <v>66</v>
      </c>
      <c r="C62" s="13" t="s">
        <v>5</v>
      </c>
      <c r="D62" s="31" t="s">
        <v>18</v>
      </c>
      <c r="E62" s="34">
        <v>35.93</v>
      </c>
      <c r="F62" s="72">
        <f t="shared" si="7"/>
        <v>38.4451</v>
      </c>
      <c r="G62" s="72">
        <f t="shared" si="6"/>
        <v>40.2416</v>
      </c>
      <c r="H62" s="75">
        <f t="shared" si="5"/>
        <v>44.9125</v>
      </c>
      <c r="J62" s="84"/>
      <c r="K62" s="84"/>
    </row>
    <row r="63" spans="1:11" ht="18" customHeight="1">
      <c r="A63">
        <v>54</v>
      </c>
      <c r="B63" s="16" t="s">
        <v>67</v>
      </c>
      <c r="C63" s="13" t="s">
        <v>5</v>
      </c>
      <c r="D63" s="31" t="s">
        <v>18</v>
      </c>
      <c r="E63" s="34">
        <v>35.93</v>
      </c>
      <c r="F63" s="72">
        <f t="shared" si="7"/>
        <v>38.4451</v>
      </c>
      <c r="G63" s="72">
        <f t="shared" si="6"/>
        <v>40.2416</v>
      </c>
      <c r="H63" s="75">
        <f t="shared" si="5"/>
        <v>44.9125</v>
      </c>
      <c r="J63" s="84"/>
      <c r="K63" s="84"/>
    </row>
    <row r="64" spans="1:11" ht="18" customHeight="1">
      <c r="A64">
        <v>55</v>
      </c>
      <c r="B64" s="16" t="s">
        <v>68</v>
      </c>
      <c r="C64" s="11" t="s">
        <v>5</v>
      </c>
      <c r="D64" s="36" t="s">
        <v>18</v>
      </c>
      <c r="E64" s="34">
        <v>30.0024</v>
      </c>
      <c r="F64" s="72">
        <f t="shared" si="7"/>
        <v>32.102568000000005</v>
      </c>
      <c r="G64" s="72">
        <f t="shared" si="6"/>
        <v>33.602688</v>
      </c>
      <c r="H64" s="75">
        <f t="shared" si="5"/>
        <v>37.503</v>
      </c>
      <c r="J64" s="84"/>
      <c r="K64" s="84"/>
    </row>
    <row r="65" spans="2:9" s="84" customFormat="1" ht="18" customHeight="1">
      <c r="B65" s="19" t="s">
        <v>69</v>
      </c>
      <c r="C65" s="10" t="s">
        <v>5</v>
      </c>
      <c r="D65" s="31" t="s">
        <v>43</v>
      </c>
      <c r="E65" s="34">
        <v>68</v>
      </c>
      <c r="F65" s="72">
        <f>E65+E65*7%</f>
        <v>72.76</v>
      </c>
      <c r="G65" s="72">
        <f t="shared" si="6"/>
        <v>76.16</v>
      </c>
      <c r="H65" s="75">
        <f t="shared" si="5"/>
        <v>85</v>
      </c>
      <c r="I65"/>
    </row>
    <row r="66" spans="2:9" s="84" customFormat="1" ht="18" customHeight="1" thickBot="1">
      <c r="B66" s="25" t="s">
        <v>70</v>
      </c>
      <c r="C66" s="26" t="s">
        <v>5</v>
      </c>
      <c r="D66" s="37" t="s">
        <v>18</v>
      </c>
      <c r="E66" s="35">
        <v>10</v>
      </c>
      <c r="F66" s="76">
        <v>10.6</v>
      </c>
      <c r="G66" s="76">
        <f t="shared" si="6"/>
        <v>11.2</v>
      </c>
      <c r="H66" s="77">
        <f t="shared" si="5"/>
        <v>12.5</v>
      </c>
      <c r="I66"/>
    </row>
    <row r="67" spans="1:8" s="84" customFormat="1" ht="18" customHeight="1" thickBot="1">
      <c r="A67" s="84">
        <v>56</v>
      </c>
      <c r="B67" s="165" t="s">
        <v>191</v>
      </c>
      <c r="C67" s="24"/>
      <c r="D67" s="27"/>
      <c r="E67" s="78"/>
      <c r="F67" s="171"/>
      <c r="G67" s="189"/>
      <c r="H67" s="189"/>
    </row>
    <row r="68" spans="1:10" s="84" customFormat="1" ht="18" customHeight="1">
      <c r="A68" s="19">
        <v>57</v>
      </c>
      <c r="B68" s="19" t="s">
        <v>187</v>
      </c>
      <c r="C68" s="164" t="s">
        <v>5</v>
      </c>
      <c r="D68" s="164">
        <v>6</v>
      </c>
      <c r="E68" s="173">
        <v>42.4</v>
      </c>
      <c r="F68" s="72">
        <v>26.1</v>
      </c>
      <c r="G68" s="189"/>
      <c r="H68" s="189"/>
      <c r="J68" s="188" t="s">
        <v>192</v>
      </c>
    </row>
    <row r="69" spans="1:10" s="84" customFormat="1" ht="18" customHeight="1">
      <c r="A69" s="19"/>
      <c r="B69" s="19" t="s">
        <v>188</v>
      </c>
      <c r="C69" s="40" t="s">
        <v>5</v>
      </c>
      <c r="D69" s="162">
        <v>6</v>
      </c>
      <c r="E69" s="176">
        <v>45.16</v>
      </c>
      <c r="F69" s="72">
        <v>26.1</v>
      </c>
      <c r="G69" s="189"/>
      <c r="H69" s="189"/>
      <c r="J69" s="188" t="s">
        <v>192</v>
      </c>
    </row>
    <row r="70" spans="1:10" s="84" customFormat="1" ht="18" customHeight="1">
      <c r="A70" s="19">
        <f>A68+1</f>
        <v>58</v>
      </c>
      <c r="B70" s="19" t="s">
        <v>189</v>
      </c>
      <c r="C70" s="2" t="s">
        <v>5</v>
      </c>
      <c r="D70" s="31">
        <v>6</v>
      </c>
      <c r="E70" s="177">
        <v>39.63</v>
      </c>
      <c r="F70" s="72">
        <v>35.51</v>
      </c>
      <c r="G70" s="189"/>
      <c r="H70" s="189"/>
      <c r="J70" s="188" t="s">
        <v>192</v>
      </c>
    </row>
    <row r="71" spans="1:10" s="84" customFormat="1" ht="18" customHeight="1">
      <c r="A71" s="19">
        <f>A70+1</f>
        <v>59</v>
      </c>
      <c r="B71" s="19" t="s">
        <v>190</v>
      </c>
      <c r="C71" s="2" t="s">
        <v>5</v>
      </c>
      <c r="D71" s="31">
        <v>6</v>
      </c>
      <c r="E71" s="177">
        <v>36.87</v>
      </c>
      <c r="F71" s="72">
        <v>29.24</v>
      </c>
      <c r="G71" s="189"/>
      <c r="H71" s="189"/>
      <c r="J71" s="188" t="s">
        <v>192</v>
      </c>
    </row>
    <row r="72" spans="1:10" s="84" customFormat="1" ht="18" customHeight="1" thickBot="1">
      <c r="A72">
        <v>56</v>
      </c>
      <c r="B72" s="165" t="s">
        <v>71</v>
      </c>
      <c r="C72" s="24"/>
      <c r="D72" s="27"/>
      <c r="E72" s="15"/>
      <c r="F72" s="171"/>
      <c r="G72" s="189"/>
      <c r="H72" s="189"/>
      <c r="J72" s="188" t="s">
        <v>193</v>
      </c>
    </row>
    <row r="73" spans="1:11" ht="16.5" customHeight="1" thickBot="1">
      <c r="A73">
        <v>57</v>
      </c>
      <c r="B73" s="163" t="s">
        <v>72</v>
      </c>
      <c r="C73" s="164" t="s">
        <v>5</v>
      </c>
      <c r="D73" s="164">
        <v>6</v>
      </c>
      <c r="E73" s="173">
        <v>42.4</v>
      </c>
      <c r="F73" s="72">
        <f>E73+E73*8.5%</f>
        <v>46.004</v>
      </c>
      <c r="G73" s="78"/>
      <c r="H73" s="171"/>
      <c r="J73" s="188"/>
      <c r="K73" s="84"/>
    </row>
    <row r="74" spans="2:11" ht="18" customHeight="1">
      <c r="B74" s="161" t="s">
        <v>155</v>
      </c>
      <c r="C74" s="40" t="s">
        <v>5</v>
      </c>
      <c r="D74" s="162">
        <v>6</v>
      </c>
      <c r="E74" s="176">
        <v>45.16</v>
      </c>
      <c r="F74" s="72">
        <f aca="true" t="shared" si="8" ref="F74:F83">E74+E74*8.5%</f>
        <v>48.998599999999996</v>
      </c>
      <c r="G74" s="174">
        <f>E73+E73*14.5%</f>
        <v>48.548</v>
      </c>
      <c r="H74" s="175">
        <f>E73+E73*25.5%</f>
        <v>53.211999999999996</v>
      </c>
      <c r="J74" s="84"/>
      <c r="K74" s="84"/>
    </row>
    <row r="75" spans="1:11" ht="18" customHeight="1">
      <c r="A75">
        <f>A73+1</f>
        <v>58</v>
      </c>
      <c r="B75" s="28" t="s">
        <v>73</v>
      </c>
      <c r="C75" s="2" t="s">
        <v>5</v>
      </c>
      <c r="D75" s="31">
        <v>6</v>
      </c>
      <c r="E75" s="177">
        <v>39.63</v>
      </c>
      <c r="F75" s="72">
        <f t="shared" si="8"/>
        <v>42.99855</v>
      </c>
      <c r="G75" s="80">
        <f aca="true" t="shared" si="9" ref="G75:G84">E74+E74*14.5%</f>
        <v>51.7082</v>
      </c>
      <c r="H75" s="87">
        <f aca="true" t="shared" si="10" ref="H75:H84">E74+E74*25.5%</f>
        <v>56.675799999999995</v>
      </c>
      <c r="I75" s="84"/>
      <c r="J75" s="84"/>
      <c r="K75" s="84"/>
    </row>
    <row r="76" spans="1:11" ht="25.5" customHeight="1">
      <c r="A76" s="84">
        <f>A75+1</f>
        <v>59</v>
      </c>
      <c r="B76" s="28" t="s">
        <v>74</v>
      </c>
      <c r="C76" s="2" t="s">
        <v>5</v>
      </c>
      <c r="D76" s="31">
        <v>6</v>
      </c>
      <c r="E76" s="177">
        <v>36.87</v>
      </c>
      <c r="F76" s="72">
        <f t="shared" si="8"/>
        <v>40.003949999999996</v>
      </c>
      <c r="G76" s="80">
        <f t="shared" si="9"/>
        <v>45.37635</v>
      </c>
      <c r="H76" s="87">
        <f t="shared" si="10"/>
        <v>49.73565000000001</v>
      </c>
      <c r="J76" s="84"/>
      <c r="K76" s="84"/>
    </row>
    <row r="77" spans="1:9" s="84" customFormat="1" ht="25.5" customHeight="1">
      <c r="A77" s="84">
        <f aca="true" t="shared" si="11" ref="A77:A85">A76+1</f>
        <v>60</v>
      </c>
      <c r="B77" s="28" t="s">
        <v>75</v>
      </c>
      <c r="C77" s="2" t="s">
        <v>5</v>
      </c>
      <c r="D77" s="31">
        <v>6</v>
      </c>
      <c r="E77" s="177">
        <v>39.63</v>
      </c>
      <c r="F77" s="72">
        <f t="shared" si="8"/>
        <v>42.99855</v>
      </c>
      <c r="G77" s="80">
        <f t="shared" si="9"/>
        <v>42.21615</v>
      </c>
      <c r="H77" s="87">
        <f t="shared" si="10"/>
        <v>46.27185</v>
      </c>
      <c r="I77"/>
    </row>
    <row r="78" spans="1:11" ht="25.5" customHeight="1">
      <c r="A78" s="84">
        <f t="shared" si="11"/>
        <v>61</v>
      </c>
      <c r="B78" s="28" t="s">
        <v>76</v>
      </c>
      <c r="C78" s="2" t="s">
        <v>5</v>
      </c>
      <c r="D78" s="31">
        <v>6</v>
      </c>
      <c r="E78" s="177">
        <v>36.87</v>
      </c>
      <c r="F78" s="72">
        <f t="shared" si="8"/>
        <v>40.003949999999996</v>
      </c>
      <c r="G78" s="80">
        <f t="shared" si="9"/>
        <v>45.37635</v>
      </c>
      <c r="H78" s="87">
        <f t="shared" si="10"/>
        <v>49.73565000000001</v>
      </c>
      <c r="J78" s="84"/>
      <c r="K78" s="84"/>
    </row>
    <row r="79" spans="1:11" ht="25.5" customHeight="1">
      <c r="A79" s="84">
        <f t="shared" si="11"/>
        <v>62</v>
      </c>
      <c r="B79" s="28" t="s">
        <v>156</v>
      </c>
      <c r="C79" s="2" t="s">
        <v>5</v>
      </c>
      <c r="D79" s="31">
        <v>6</v>
      </c>
      <c r="E79" s="177">
        <v>36.87</v>
      </c>
      <c r="F79" s="72">
        <f t="shared" si="8"/>
        <v>40.003949999999996</v>
      </c>
      <c r="G79" s="80">
        <f t="shared" si="9"/>
        <v>42.21615</v>
      </c>
      <c r="H79" s="87">
        <f t="shared" si="10"/>
        <v>46.27185</v>
      </c>
      <c r="J79" s="84"/>
      <c r="K79" s="84"/>
    </row>
    <row r="80" spans="1:11" ht="25.5" customHeight="1">
      <c r="A80" s="84">
        <f t="shared" si="11"/>
        <v>63</v>
      </c>
      <c r="B80" s="28" t="s">
        <v>77</v>
      </c>
      <c r="C80" s="2" t="s">
        <v>5</v>
      </c>
      <c r="D80" s="31">
        <v>6</v>
      </c>
      <c r="E80" s="177">
        <v>36.87</v>
      </c>
      <c r="F80" s="72">
        <f t="shared" si="8"/>
        <v>40.003949999999996</v>
      </c>
      <c r="G80" s="80">
        <f t="shared" si="9"/>
        <v>42.21615</v>
      </c>
      <c r="H80" s="87">
        <f t="shared" si="10"/>
        <v>46.27185</v>
      </c>
      <c r="I80" s="84"/>
      <c r="J80" s="84"/>
      <c r="K80" s="84"/>
    </row>
    <row r="81" spans="1:11" ht="25.5" customHeight="1">
      <c r="A81" s="84">
        <f t="shared" si="11"/>
        <v>64</v>
      </c>
      <c r="B81" s="28" t="s">
        <v>78</v>
      </c>
      <c r="C81" s="2" t="s">
        <v>5</v>
      </c>
      <c r="D81" s="31">
        <v>6</v>
      </c>
      <c r="E81" s="176">
        <v>45.16</v>
      </c>
      <c r="F81" s="72">
        <f t="shared" si="8"/>
        <v>48.998599999999996</v>
      </c>
      <c r="G81" s="80">
        <f t="shared" si="9"/>
        <v>42.21615</v>
      </c>
      <c r="H81" s="87">
        <f t="shared" si="10"/>
        <v>46.27185</v>
      </c>
      <c r="J81" s="84"/>
      <c r="K81" s="84"/>
    </row>
    <row r="82" spans="1:9" s="84" customFormat="1" ht="25.5" customHeight="1" thickBot="1">
      <c r="A82" s="84">
        <f t="shared" si="11"/>
        <v>65</v>
      </c>
      <c r="B82" s="28" t="s">
        <v>79</v>
      </c>
      <c r="C82" s="3" t="s">
        <v>5</v>
      </c>
      <c r="D82" s="31">
        <v>6</v>
      </c>
      <c r="E82" s="177">
        <v>36.87</v>
      </c>
      <c r="F82" s="72">
        <f t="shared" si="8"/>
        <v>40.003949999999996</v>
      </c>
      <c r="G82" s="80">
        <f t="shared" si="9"/>
        <v>51.7082</v>
      </c>
      <c r="H82" s="87">
        <f t="shared" si="10"/>
        <v>56.675799999999995</v>
      </c>
      <c r="I82"/>
    </row>
    <row r="83" spans="1:11" ht="25.5" customHeight="1" thickBot="1">
      <c r="A83" s="84">
        <f t="shared" si="11"/>
        <v>66</v>
      </c>
      <c r="B83" s="29" t="s">
        <v>80</v>
      </c>
      <c r="C83" s="8" t="s">
        <v>5</v>
      </c>
      <c r="D83" s="32">
        <v>6</v>
      </c>
      <c r="E83" s="173">
        <v>42.4</v>
      </c>
      <c r="F83" s="72">
        <f t="shared" si="8"/>
        <v>46.004</v>
      </c>
      <c r="G83" s="80">
        <f t="shared" si="9"/>
        <v>42.21615</v>
      </c>
      <c r="H83" s="87">
        <f t="shared" si="10"/>
        <v>46.27185</v>
      </c>
      <c r="J83" s="84"/>
      <c r="K83" s="84"/>
    </row>
    <row r="84" spans="1:11" ht="25.5" customHeight="1" thickBot="1">
      <c r="A84" s="84">
        <f t="shared" si="11"/>
        <v>67</v>
      </c>
      <c r="B84" s="167" t="s">
        <v>81</v>
      </c>
      <c r="C84" s="39"/>
      <c r="D84" s="71"/>
      <c r="E84" s="151"/>
      <c r="F84" s="72"/>
      <c r="G84" s="178">
        <f t="shared" si="9"/>
        <v>48.548</v>
      </c>
      <c r="H84" s="179">
        <f t="shared" si="10"/>
        <v>53.211999999999996</v>
      </c>
      <c r="J84" s="188" t="s">
        <v>193</v>
      </c>
      <c r="K84" s="84"/>
    </row>
    <row r="85" spans="1:11" ht="25.5" customHeight="1" thickBot="1">
      <c r="A85" s="84">
        <f t="shared" si="11"/>
        <v>68</v>
      </c>
      <c r="B85" s="43" t="s">
        <v>82</v>
      </c>
      <c r="C85" s="40" t="s">
        <v>5</v>
      </c>
      <c r="D85" s="150">
        <v>9</v>
      </c>
      <c r="E85" s="153">
        <v>53.36</v>
      </c>
      <c r="F85" s="72">
        <v>56.55</v>
      </c>
      <c r="G85" s="151"/>
      <c r="H85" s="152"/>
      <c r="J85" s="188"/>
      <c r="K85" s="84"/>
    </row>
    <row r="86" spans="2:11" ht="25.5" customHeight="1">
      <c r="B86" s="43" t="s">
        <v>83</v>
      </c>
      <c r="C86" s="2" t="s">
        <v>5</v>
      </c>
      <c r="D86" s="56">
        <v>9</v>
      </c>
      <c r="E86" s="156">
        <v>56.12</v>
      </c>
      <c r="F86" s="72">
        <v>53</v>
      </c>
      <c r="G86" s="154">
        <f aca="true" t="shared" si="12" ref="G86:G91">E85+E85*14.13%</f>
        <v>60.899768</v>
      </c>
      <c r="H86" s="155">
        <f aca="true" t="shared" si="13" ref="H86:H91">E85+E85*25.5%</f>
        <v>66.9668</v>
      </c>
      <c r="K86" s="84"/>
    </row>
    <row r="87" spans="1:8" ht="18" customHeight="1">
      <c r="A87">
        <f>A85+1</f>
        <v>69</v>
      </c>
      <c r="B87" s="43" t="s">
        <v>84</v>
      </c>
      <c r="C87" s="2" t="s">
        <v>5</v>
      </c>
      <c r="D87" s="56">
        <v>9</v>
      </c>
      <c r="E87" s="156">
        <v>47.84</v>
      </c>
      <c r="F87" s="72">
        <v>44.2</v>
      </c>
      <c r="G87" s="143">
        <f t="shared" si="12"/>
        <v>64.049756</v>
      </c>
      <c r="H87" s="157">
        <f t="shared" si="13"/>
        <v>70.4306</v>
      </c>
    </row>
    <row r="88" spans="1:8" ht="18" customHeight="1">
      <c r="A88">
        <f>A87+1</f>
        <v>70</v>
      </c>
      <c r="B88" s="43" t="s">
        <v>85</v>
      </c>
      <c r="C88" s="2" t="s">
        <v>5</v>
      </c>
      <c r="D88" s="56">
        <v>9</v>
      </c>
      <c r="E88" s="156">
        <v>47.84</v>
      </c>
      <c r="F88" s="72">
        <v>44.2</v>
      </c>
      <c r="G88" s="143">
        <f t="shared" si="12"/>
        <v>54.59979200000001</v>
      </c>
      <c r="H88" s="157">
        <f t="shared" si="13"/>
        <v>60.03920000000001</v>
      </c>
    </row>
    <row r="89" spans="1:8" ht="18" customHeight="1">
      <c r="A89" s="84">
        <f>A88+1</f>
        <v>71</v>
      </c>
      <c r="B89" s="43" t="s">
        <v>86</v>
      </c>
      <c r="C89" s="3" t="s">
        <v>5</v>
      </c>
      <c r="D89" s="56">
        <v>9</v>
      </c>
      <c r="E89" s="156">
        <v>47.84</v>
      </c>
      <c r="F89" s="72">
        <v>44.2</v>
      </c>
      <c r="G89" s="143">
        <f t="shared" si="12"/>
        <v>54.59979200000001</v>
      </c>
      <c r="H89" s="157">
        <f t="shared" si="13"/>
        <v>60.03920000000001</v>
      </c>
    </row>
    <row r="90" spans="1:8" ht="18" customHeight="1" thickBot="1">
      <c r="A90" s="84">
        <f>A89+1</f>
        <v>72</v>
      </c>
      <c r="B90" s="172" t="s">
        <v>87</v>
      </c>
      <c r="C90" s="8" t="s">
        <v>5</v>
      </c>
      <c r="D90" s="57">
        <v>9</v>
      </c>
      <c r="E90" s="158">
        <v>47.84</v>
      </c>
      <c r="F90" s="72">
        <v>44.2</v>
      </c>
      <c r="G90" s="143">
        <f t="shared" si="12"/>
        <v>54.59979200000001</v>
      </c>
      <c r="H90" s="157">
        <f t="shared" si="13"/>
        <v>60.03920000000001</v>
      </c>
    </row>
    <row r="91" spans="1:10" ht="18" customHeight="1" thickBot="1">
      <c r="A91" s="84">
        <f>A90+1</f>
        <v>73</v>
      </c>
      <c r="B91" s="168" t="s">
        <v>88</v>
      </c>
      <c r="C91" s="149"/>
      <c r="D91" s="61"/>
      <c r="E91" s="15"/>
      <c r="F91" s="72"/>
      <c r="G91" s="159">
        <f t="shared" si="12"/>
        <v>54.59979200000001</v>
      </c>
      <c r="H91" s="160">
        <f t="shared" si="13"/>
        <v>60.03920000000001</v>
      </c>
      <c r="J91" s="188" t="s">
        <v>193</v>
      </c>
    </row>
    <row r="92" spans="1:10" ht="18" customHeight="1" thickBot="1">
      <c r="A92" s="84">
        <f>A91+1</f>
        <v>74</v>
      </c>
      <c r="B92" s="42" t="s">
        <v>89</v>
      </c>
      <c r="C92" s="40" t="s">
        <v>5</v>
      </c>
      <c r="D92" s="185">
        <v>9</v>
      </c>
      <c r="E92" s="173">
        <v>44.24</v>
      </c>
      <c r="F92" s="72">
        <v>48</v>
      </c>
      <c r="G92" s="47"/>
      <c r="H92" s="187"/>
      <c r="J92" s="188"/>
    </row>
    <row r="93" spans="2:8" ht="18" customHeight="1">
      <c r="B93" s="43" t="s">
        <v>90</v>
      </c>
      <c r="C93" s="2" t="s">
        <v>5</v>
      </c>
      <c r="D93" s="186">
        <v>9</v>
      </c>
      <c r="E93" s="80">
        <v>34.56</v>
      </c>
      <c r="F93" s="72">
        <v>45</v>
      </c>
      <c r="G93" s="173">
        <f>E92+E92*14%</f>
        <v>50.433600000000006</v>
      </c>
      <c r="H93" s="181">
        <f>E92+E92*25.5%</f>
        <v>55.5212</v>
      </c>
    </row>
    <row r="94" spans="1:8" ht="18" customHeight="1">
      <c r="A94">
        <f>A92+1</f>
        <v>75</v>
      </c>
      <c r="B94" s="43" t="s">
        <v>91</v>
      </c>
      <c r="C94" s="3" t="s">
        <v>5</v>
      </c>
      <c r="D94" s="186">
        <v>9</v>
      </c>
      <c r="E94" s="80">
        <v>41.475</v>
      </c>
      <c r="F94" s="72">
        <v>47.45</v>
      </c>
      <c r="G94" s="80">
        <f>E93+E93*14%</f>
        <v>39.3984</v>
      </c>
      <c r="H94" s="87">
        <f>E93+E93*25.5%</f>
        <v>43.372800000000005</v>
      </c>
    </row>
    <row r="95" spans="1:8" ht="18" customHeight="1">
      <c r="A95">
        <v>76</v>
      </c>
      <c r="B95" s="43" t="s">
        <v>92</v>
      </c>
      <c r="C95" s="38" t="s">
        <v>5</v>
      </c>
      <c r="D95" s="63">
        <v>9</v>
      </c>
      <c r="E95" s="34">
        <v>36.5</v>
      </c>
      <c r="F95" s="72">
        <f>E95+E95*30%</f>
        <v>47.45</v>
      </c>
      <c r="G95" s="80">
        <f>E94+E94*14%</f>
        <v>47.2815</v>
      </c>
      <c r="H95" s="87">
        <f>E94+E94*25.5%</f>
        <v>52.051125</v>
      </c>
    </row>
    <row r="96" spans="1:8" ht="18" customHeight="1">
      <c r="A96">
        <v>77</v>
      </c>
      <c r="B96" s="43" t="s">
        <v>93</v>
      </c>
      <c r="C96" s="38" t="s">
        <v>5</v>
      </c>
      <c r="D96" s="63">
        <v>9</v>
      </c>
      <c r="E96" s="34">
        <v>40</v>
      </c>
      <c r="F96" s="72"/>
      <c r="G96" s="72">
        <f>E95+E95*40%</f>
        <v>51.1</v>
      </c>
      <c r="H96" s="75">
        <f>E95+E95*70%</f>
        <v>62.05</v>
      </c>
    </row>
    <row r="97" spans="1:8" ht="18" customHeight="1">
      <c r="A97">
        <v>78</v>
      </c>
      <c r="B97" s="43" t="s">
        <v>94</v>
      </c>
      <c r="C97" s="3" t="s">
        <v>5</v>
      </c>
      <c r="D97" s="63">
        <v>9</v>
      </c>
      <c r="E97" s="177">
        <v>43.32</v>
      </c>
      <c r="F97" s="72">
        <v>49</v>
      </c>
      <c r="G97" s="72">
        <f>E96+E96*40%</f>
        <v>56</v>
      </c>
      <c r="H97" s="75">
        <f>E96+E96*70%</f>
        <v>68</v>
      </c>
    </row>
    <row r="98" spans="1:8" ht="18" customHeight="1">
      <c r="A98">
        <v>79</v>
      </c>
      <c r="B98" s="145" t="s">
        <v>116</v>
      </c>
      <c r="C98" s="146" t="s">
        <v>5</v>
      </c>
      <c r="D98" s="147">
        <v>9</v>
      </c>
      <c r="E98" s="177">
        <v>43.32</v>
      </c>
      <c r="F98" s="72">
        <v>49</v>
      </c>
      <c r="G98" s="80">
        <f>E97+E97*14%</f>
        <v>49.3848</v>
      </c>
      <c r="H98" s="87">
        <f>E97+E97*25.5%</f>
        <v>54.3666</v>
      </c>
    </row>
    <row r="99" spans="1:9" ht="18" customHeight="1">
      <c r="A99">
        <v>80</v>
      </c>
      <c r="B99" s="65" t="s">
        <v>95</v>
      </c>
      <c r="C99" s="40" t="s">
        <v>5</v>
      </c>
      <c r="D99" s="66">
        <v>9</v>
      </c>
      <c r="E99" s="177">
        <v>45.16</v>
      </c>
      <c r="F99" s="72">
        <v>49</v>
      </c>
      <c r="G99" s="80">
        <f>E98+E98*14%</f>
        <v>49.3848</v>
      </c>
      <c r="H99" s="87">
        <f>E98+E98*25.5%</f>
        <v>54.3666</v>
      </c>
      <c r="I99" s="148"/>
    </row>
    <row r="100" spans="1:8" ht="18" customHeight="1" thickBot="1">
      <c r="A100">
        <v>81</v>
      </c>
      <c r="B100" s="43" t="s">
        <v>117</v>
      </c>
      <c r="C100" s="2" t="s">
        <v>5</v>
      </c>
      <c r="D100" s="64">
        <v>9</v>
      </c>
      <c r="E100" s="182">
        <v>50.69</v>
      </c>
      <c r="F100" s="72">
        <f>E100+E100*8.5%</f>
        <v>54.99865</v>
      </c>
      <c r="G100" s="80">
        <f>E99+E99*14%</f>
        <v>51.4824</v>
      </c>
      <c r="H100" s="87">
        <f>E99+E99*25.5%</f>
        <v>56.675799999999995</v>
      </c>
    </row>
    <row r="101" spans="1:10" ht="18" customHeight="1" thickBot="1">
      <c r="A101">
        <v>82</v>
      </c>
      <c r="B101" s="168" t="s">
        <v>96</v>
      </c>
      <c r="C101" s="41"/>
      <c r="D101" s="61"/>
      <c r="E101" s="15"/>
      <c r="F101" s="72"/>
      <c r="G101" s="183">
        <f>E100+E100*14%</f>
        <v>57.7866</v>
      </c>
      <c r="H101" s="184">
        <f>E100+E100*25.5%</f>
        <v>63.61595</v>
      </c>
      <c r="J101" s="188" t="s">
        <v>193</v>
      </c>
    </row>
    <row r="102" spans="1:10" ht="18" customHeight="1" thickBot="1">
      <c r="A102">
        <v>83</v>
      </c>
      <c r="B102" s="44" t="s">
        <v>97</v>
      </c>
      <c r="C102" s="55" t="s">
        <v>5</v>
      </c>
      <c r="D102" s="62">
        <v>6</v>
      </c>
      <c r="E102" s="180">
        <v>31.62</v>
      </c>
      <c r="F102" s="72">
        <f>E102+E102*17%</f>
        <v>36.995400000000004</v>
      </c>
      <c r="G102" s="78"/>
      <c r="H102" s="79"/>
      <c r="J102" s="188"/>
    </row>
    <row r="103" spans="2:8" ht="18" customHeight="1">
      <c r="B103" s="45" t="s">
        <v>98</v>
      </c>
      <c r="C103" s="56" t="s">
        <v>5</v>
      </c>
      <c r="D103" s="63">
        <v>6</v>
      </c>
      <c r="E103" s="177">
        <v>31.62</v>
      </c>
      <c r="F103" s="72">
        <f>E103+E103*17%</f>
        <v>36.995400000000004</v>
      </c>
      <c r="G103" s="173">
        <f>E102+E102*22%</f>
        <v>38.5764</v>
      </c>
      <c r="H103" s="181">
        <f>E102+E102*30%</f>
        <v>41.106</v>
      </c>
    </row>
    <row r="104" spans="1:8" ht="18" customHeight="1" thickBot="1">
      <c r="A104">
        <f>A102+1</f>
        <v>84</v>
      </c>
      <c r="B104" s="46" t="s">
        <v>99</v>
      </c>
      <c r="C104" s="57" t="s">
        <v>5</v>
      </c>
      <c r="D104" s="64">
        <v>6</v>
      </c>
      <c r="E104" s="182">
        <v>31.62</v>
      </c>
      <c r="F104" s="72">
        <f>E104+E104*17%</f>
        <v>36.995400000000004</v>
      </c>
      <c r="G104" s="80">
        <f>E103+E103*22%</f>
        <v>38.5764</v>
      </c>
      <c r="H104" s="87">
        <f>E103+E103*30%</f>
        <v>41.106</v>
      </c>
    </row>
    <row r="105" spans="1:8" ht="18" customHeight="1" thickBot="1">
      <c r="A105">
        <v>85</v>
      </c>
      <c r="B105" s="169" t="s">
        <v>100</v>
      </c>
      <c r="C105" s="50"/>
      <c r="D105" s="61"/>
      <c r="E105" s="15"/>
      <c r="F105" s="72"/>
      <c r="G105" s="183">
        <f>E104+E104*22%</f>
        <v>38.5764</v>
      </c>
      <c r="H105" s="184">
        <f>E104+E104*30%</f>
        <v>41.106</v>
      </c>
    </row>
    <row r="106" spans="1:8" ht="18" customHeight="1" thickBot="1">
      <c r="A106">
        <v>86</v>
      </c>
      <c r="B106" s="58" t="s">
        <v>101</v>
      </c>
      <c r="C106" s="55" t="s">
        <v>102</v>
      </c>
      <c r="D106" s="53">
        <v>1</v>
      </c>
      <c r="E106" s="85">
        <v>400</v>
      </c>
      <c r="F106" s="72">
        <v>450</v>
      </c>
      <c r="G106" s="1"/>
      <c r="H106" s="1"/>
    </row>
    <row r="107" spans="2:8" ht="18" customHeight="1">
      <c r="B107" s="59" t="s">
        <v>103</v>
      </c>
      <c r="C107" s="56" t="s">
        <v>102</v>
      </c>
      <c r="D107" s="54">
        <v>1</v>
      </c>
      <c r="E107" s="86">
        <v>395</v>
      </c>
      <c r="F107" s="72">
        <v>445</v>
      </c>
      <c r="G107" s="48">
        <v>470</v>
      </c>
      <c r="H107" s="49">
        <v>520</v>
      </c>
    </row>
    <row r="108" spans="1:8" ht="18" customHeight="1" hidden="1" thickBot="1">
      <c r="A108">
        <f>A106+1</f>
        <v>87</v>
      </c>
      <c r="B108" s="59" t="s">
        <v>104</v>
      </c>
      <c r="C108" s="56" t="s">
        <v>102</v>
      </c>
      <c r="D108" s="54">
        <v>1</v>
      </c>
      <c r="E108" s="86">
        <v>390</v>
      </c>
      <c r="F108" s="72">
        <v>440</v>
      </c>
      <c r="G108" s="51">
        <v>465</v>
      </c>
      <c r="H108" s="52">
        <v>515</v>
      </c>
    </row>
    <row r="109" spans="1:8" ht="18" customHeight="1" hidden="1">
      <c r="A109">
        <v>88</v>
      </c>
      <c r="B109" s="59" t="s">
        <v>105</v>
      </c>
      <c r="C109" s="56" t="s">
        <v>102</v>
      </c>
      <c r="D109" s="54">
        <v>1</v>
      </c>
      <c r="E109" s="86">
        <v>385</v>
      </c>
      <c r="F109" s="72">
        <v>435</v>
      </c>
      <c r="G109" s="51">
        <v>460</v>
      </c>
      <c r="H109" s="52">
        <v>510</v>
      </c>
    </row>
    <row r="110" spans="1:8" ht="18" customHeight="1" hidden="1">
      <c r="A110">
        <v>89</v>
      </c>
      <c r="B110" s="59" t="s">
        <v>106</v>
      </c>
      <c r="C110" s="56" t="s">
        <v>102</v>
      </c>
      <c r="D110" s="54">
        <v>1</v>
      </c>
      <c r="E110" s="86">
        <v>380</v>
      </c>
      <c r="F110" s="72">
        <v>430</v>
      </c>
      <c r="G110" s="51">
        <v>455</v>
      </c>
      <c r="H110" s="52">
        <v>505</v>
      </c>
    </row>
    <row r="111" spans="1:8" ht="18" customHeight="1" hidden="1">
      <c r="A111">
        <v>90</v>
      </c>
      <c r="B111" s="59" t="s">
        <v>107</v>
      </c>
      <c r="C111" s="56" t="s">
        <v>102</v>
      </c>
      <c r="D111" s="54">
        <v>1</v>
      </c>
      <c r="E111" s="86">
        <v>375</v>
      </c>
      <c r="F111" s="72">
        <v>425</v>
      </c>
      <c r="G111" s="51">
        <v>450</v>
      </c>
      <c r="H111" s="52">
        <v>500</v>
      </c>
    </row>
    <row r="112" spans="1:8" ht="18" customHeight="1" hidden="1">
      <c r="A112">
        <v>91</v>
      </c>
      <c r="B112" s="59" t="s">
        <v>108</v>
      </c>
      <c r="C112" s="56" t="s">
        <v>102</v>
      </c>
      <c r="D112" s="54">
        <v>1</v>
      </c>
      <c r="E112" s="86">
        <v>370</v>
      </c>
      <c r="F112" s="72">
        <v>420</v>
      </c>
      <c r="G112" s="51">
        <v>445</v>
      </c>
      <c r="H112" s="52">
        <v>495</v>
      </c>
    </row>
    <row r="113" spans="1:8" ht="18" customHeight="1" hidden="1">
      <c r="A113">
        <v>92</v>
      </c>
      <c r="B113" s="60" t="s">
        <v>109</v>
      </c>
      <c r="C113" s="56" t="s">
        <v>102</v>
      </c>
      <c r="D113" s="54">
        <v>1</v>
      </c>
      <c r="E113" s="107">
        <v>205</v>
      </c>
      <c r="F113" s="72">
        <v>230</v>
      </c>
      <c r="G113" s="51">
        <v>440</v>
      </c>
      <c r="H113" s="52">
        <v>490</v>
      </c>
    </row>
    <row r="114" spans="1:8" ht="18" customHeight="1" hidden="1">
      <c r="A114">
        <v>93</v>
      </c>
      <c r="B114" s="59" t="s">
        <v>110</v>
      </c>
      <c r="C114" s="56" t="s">
        <v>102</v>
      </c>
      <c r="D114" s="54">
        <v>1</v>
      </c>
      <c r="E114" s="107">
        <v>205</v>
      </c>
      <c r="F114" s="72">
        <v>230</v>
      </c>
      <c r="G114" s="108">
        <v>245</v>
      </c>
      <c r="H114" s="109">
        <v>265</v>
      </c>
    </row>
    <row r="115" spans="1:8" ht="18" customHeight="1" hidden="1">
      <c r="A115">
        <v>94</v>
      </c>
      <c r="B115" s="59" t="s">
        <v>111</v>
      </c>
      <c r="C115" s="56" t="s">
        <v>102</v>
      </c>
      <c r="D115" s="54">
        <v>1</v>
      </c>
      <c r="E115" s="107">
        <v>205</v>
      </c>
      <c r="F115" s="72">
        <v>230</v>
      </c>
      <c r="G115" s="108">
        <v>245</v>
      </c>
      <c r="H115" s="109">
        <v>265</v>
      </c>
    </row>
    <row r="116" spans="1:8" ht="18" customHeight="1" hidden="1">
      <c r="A116">
        <v>95</v>
      </c>
      <c r="B116" s="59" t="s">
        <v>112</v>
      </c>
      <c r="C116" s="88" t="s">
        <v>102</v>
      </c>
      <c r="D116" s="54">
        <v>1</v>
      </c>
      <c r="E116" s="107">
        <v>205</v>
      </c>
      <c r="F116" s="72">
        <v>230</v>
      </c>
      <c r="G116" s="108">
        <v>245</v>
      </c>
      <c r="H116" s="109">
        <v>265</v>
      </c>
    </row>
    <row r="117" spans="1:8" ht="18" customHeight="1" hidden="1">
      <c r="A117">
        <v>96</v>
      </c>
      <c r="B117" s="92" t="s">
        <v>113</v>
      </c>
      <c r="C117" s="55" t="s">
        <v>102</v>
      </c>
      <c r="D117" s="54">
        <v>1</v>
      </c>
      <c r="E117" s="107">
        <v>205</v>
      </c>
      <c r="F117" s="72">
        <v>230</v>
      </c>
      <c r="G117" s="108">
        <v>245</v>
      </c>
      <c r="H117" s="109">
        <v>265</v>
      </c>
    </row>
    <row r="118" spans="1:8" ht="18" customHeight="1" hidden="1">
      <c r="A118">
        <v>97</v>
      </c>
      <c r="B118" s="92" t="s">
        <v>114</v>
      </c>
      <c r="C118" s="56" t="s">
        <v>102</v>
      </c>
      <c r="D118" s="54">
        <v>1</v>
      </c>
      <c r="E118" s="110">
        <v>205</v>
      </c>
      <c r="F118" s="72">
        <v>230</v>
      </c>
      <c r="G118" s="108">
        <v>245</v>
      </c>
      <c r="H118" s="109">
        <v>265</v>
      </c>
    </row>
    <row r="119" spans="1:8" ht="18" customHeight="1" hidden="1" thickBot="1">
      <c r="A119">
        <v>98</v>
      </c>
      <c r="B119" s="93" t="s">
        <v>115</v>
      </c>
      <c r="C119" s="88" t="s">
        <v>102</v>
      </c>
      <c r="D119" s="89">
        <v>1</v>
      </c>
      <c r="E119" s="113">
        <v>205</v>
      </c>
      <c r="F119" s="72">
        <v>230</v>
      </c>
      <c r="G119" s="111">
        <v>245</v>
      </c>
      <c r="H119" s="112">
        <v>265</v>
      </c>
    </row>
    <row r="120" spans="1:8" ht="18" customHeight="1" hidden="1">
      <c r="A120">
        <v>99</v>
      </c>
      <c r="B120" s="170" t="s">
        <v>118</v>
      </c>
      <c r="C120" s="96"/>
      <c r="D120" s="98"/>
      <c r="E120" s="124"/>
      <c r="F120" s="72"/>
      <c r="G120" s="114">
        <v>245</v>
      </c>
      <c r="H120" s="115">
        <v>265</v>
      </c>
    </row>
    <row r="121" spans="1:8" ht="18" customHeight="1" hidden="1" thickBot="1">
      <c r="A121">
        <v>100</v>
      </c>
      <c r="B121" s="95" t="s">
        <v>119</v>
      </c>
      <c r="C121" s="96" t="s">
        <v>143</v>
      </c>
      <c r="D121" s="106">
        <v>12</v>
      </c>
      <c r="E121" s="128">
        <v>100</v>
      </c>
      <c r="F121" s="72">
        <v>120</v>
      </c>
      <c r="G121" s="125"/>
      <c r="H121" s="125"/>
    </row>
    <row r="122" spans="1:8" ht="18" customHeight="1" hidden="1" thickBot="1">
      <c r="A122" s="90"/>
      <c r="B122" s="95" t="s">
        <v>120</v>
      </c>
      <c r="C122" s="96" t="s">
        <v>143</v>
      </c>
      <c r="D122" s="106">
        <v>12</v>
      </c>
      <c r="E122" s="100">
        <v>100</v>
      </c>
      <c r="F122" s="72">
        <v>120</v>
      </c>
      <c r="G122" s="129">
        <v>125</v>
      </c>
      <c r="H122" s="130">
        <v>130</v>
      </c>
    </row>
    <row r="123" spans="1:8" ht="15">
      <c r="A123" s="90">
        <v>101</v>
      </c>
      <c r="B123" s="95" t="s">
        <v>121</v>
      </c>
      <c r="C123" s="96" t="s">
        <v>143</v>
      </c>
      <c r="D123" s="106">
        <v>12</v>
      </c>
      <c r="E123" s="100">
        <v>100</v>
      </c>
      <c r="F123" s="72">
        <v>120</v>
      </c>
      <c r="G123" s="91">
        <v>125</v>
      </c>
      <c r="H123" s="101">
        <v>130</v>
      </c>
    </row>
    <row r="124" spans="1:8" ht="15">
      <c r="A124" s="90">
        <f>A123+1</f>
        <v>102</v>
      </c>
      <c r="B124" s="95" t="s">
        <v>122</v>
      </c>
      <c r="C124" s="96" t="s">
        <v>143</v>
      </c>
      <c r="D124" s="106">
        <v>12</v>
      </c>
      <c r="E124" s="100">
        <v>100</v>
      </c>
      <c r="F124" s="72">
        <v>120</v>
      </c>
      <c r="G124" s="91">
        <v>125</v>
      </c>
      <c r="H124" s="101">
        <v>130</v>
      </c>
    </row>
    <row r="125" spans="1:8" ht="15.75" thickBot="1">
      <c r="A125" s="90">
        <f>A124+1</f>
        <v>103</v>
      </c>
      <c r="B125" s="95" t="s">
        <v>123</v>
      </c>
      <c r="C125" s="96" t="s">
        <v>143</v>
      </c>
      <c r="D125" s="106">
        <v>12</v>
      </c>
      <c r="E125" s="102">
        <v>100</v>
      </c>
      <c r="F125" s="72">
        <v>120</v>
      </c>
      <c r="G125" s="91">
        <v>125</v>
      </c>
      <c r="H125" s="101">
        <v>130</v>
      </c>
    </row>
    <row r="126" spans="1:8" ht="15.75" thickBot="1">
      <c r="A126" s="90">
        <f>A125+1</f>
        <v>104</v>
      </c>
      <c r="B126" s="94" t="s">
        <v>124</v>
      </c>
      <c r="C126" s="96"/>
      <c r="D126" s="96"/>
      <c r="E126" s="133"/>
      <c r="F126" s="72"/>
      <c r="G126" s="131">
        <v>125</v>
      </c>
      <c r="H126" s="132">
        <v>130</v>
      </c>
    </row>
    <row r="127" spans="1:8" ht="15.75" thickBot="1">
      <c r="A127" s="90">
        <f>A126+1</f>
        <v>105</v>
      </c>
      <c r="B127" s="95" t="s">
        <v>125</v>
      </c>
      <c r="C127" s="96" t="s">
        <v>143</v>
      </c>
      <c r="D127" s="106">
        <v>12</v>
      </c>
      <c r="E127" s="128">
        <v>100</v>
      </c>
      <c r="F127" s="72">
        <v>120</v>
      </c>
      <c r="G127" s="134"/>
      <c r="H127" s="134"/>
    </row>
    <row r="128" spans="1:8" ht="22.5">
      <c r="A128" s="90"/>
      <c r="B128" s="95" t="s">
        <v>126</v>
      </c>
      <c r="C128" s="96" t="s">
        <v>143</v>
      </c>
      <c r="D128" s="106">
        <v>12</v>
      </c>
      <c r="E128" s="100">
        <v>100</v>
      </c>
      <c r="F128" s="72">
        <v>120</v>
      </c>
      <c r="G128" s="129">
        <v>125</v>
      </c>
      <c r="H128" s="130">
        <v>130</v>
      </c>
    </row>
    <row r="129" spans="1:8" ht="15">
      <c r="A129" s="90">
        <v>106</v>
      </c>
      <c r="B129" s="95" t="s">
        <v>127</v>
      </c>
      <c r="C129" s="96" t="s">
        <v>143</v>
      </c>
      <c r="D129" s="106">
        <v>12</v>
      </c>
      <c r="E129" s="100">
        <v>100</v>
      </c>
      <c r="F129" s="72">
        <v>120</v>
      </c>
      <c r="G129" s="91">
        <v>125</v>
      </c>
      <c r="H129" s="101">
        <v>130</v>
      </c>
    </row>
    <row r="130" spans="1:8" ht="15">
      <c r="A130" s="90">
        <f>A129+1</f>
        <v>107</v>
      </c>
      <c r="B130" s="95" t="s">
        <v>128</v>
      </c>
      <c r="C130" s="96" t="s">
        <v>143</v>
      </c>
      <c r="D130" s="106">
        <v>12</v>
      </c>
      <c r="E130" s="100">
        <v>100</v>
      </c>
      <c r="F130" s="72">
        <v>120</v>
      </c>
      <c r="G130" s="91">
        <v>125</v>
      </c>
      <c r="H130" s="101">
        <v>130</v>
      </c>
    </row>
    <row r="131" spans="1:8" ht="15">
      <c r="A131" s="90">
        <f aca="true" t="shared" si="14" ref="A131:A136">A130+1</f>
        <v>108</v>
      </c>
      <c r="B131" s="95" t="s">
        <v>129</v>
      </c>
      <c r="C131" s="96" t="s">
        <v>143</v>
      </c>
      <c r="D131" s="106">
        <v>12</v>
      </c>
      <c r="E131" s="100">
        <v>100</v>
      </c>
      <c r="F131" s="72">
        <v>120</v>
      </c>
      <c r="G131" s="91">
        <v>125</v>
      </c>
      <c r="H131" s="101">
        <v>130</v>
      </c>
    </row>
    <row r="132" spans="1:8" ht="15">
      <c r="A132" s="90">
        <f t="shared" si="14"/>
        <v>109</v>
      </c>
      <c r="B132" s="95" t="s">
        <v>130</v>
      </c>
      <c r="C132" s="96" t="s">
        <v>143</v>
      </c>
      <c r="D132" s="106">
        <v>12</v>
      </c>
      <c r="E132" s="100">
        <v>100</v>
      </c>
      <c r="F132" s="72">
        <v>120</v>
      </c>
      <c r="G132" s="91">
        <v>125</v>
      </c>
      <c r="H132" s="101">
        <v>130</v>
      </c>
    </row>
    <row r="133" spans="1:8" ht="22.5">
      <c r="A133" s="90">
        <f t="shared" si="14"/>
        <v>110</v>
      </c>
      <c r="B133" s="95" t="s">
        <v>131</v>
      </c>
      <c r="C133" s="96" t="s">
        <v>143</v>
      </c>
      <c r="D133" s="106">
        <v>12</v>
      </c>
      <c r="E133" s="100">
        <v>100</v>
      </c>
      <c r="F133" s="72">
        <v>120</v>
      </c>
      <c r="G133" s="91">
        <v>125</v>
      </c>
      <c r="H133" s="101">
        <v>130</v>
      </c>
    </row>
    <row r="134" spans="1:8" ht="15.75" thickBot="1">
      <c r="A134" s="90">
        <f t="shared" si="14"/>
        <v>111</v>
      </c>
      <c r="B134" s="95" t="s">
        <v>132</v>
      </c>
      <c r="C134" s="96" t="s">
        <v>143</v>
      </c>
      <c r="D134" s="106">
        <v>12</v>
      </c>
      <c r="E134" s="102">
        <v>100</v>
      </c>
      <c r="F134" s="72">
        <v>120</v>
      </c>
      <c r="G134" s="91">
        <v>125</v>
      </c>
      <c r="H134" s="101">
        <v>130</v>
      </c>
    </row>
    <row r="135" spans="1:8" ht="15.75" thickBot="1">
      <c r="A135" s="90">
        <f t="shared" si="14"/>
        <v>112</v>
      </c>
      <c r="B135" s="94" t="s">
        <v>133</v>
      </c>
      <c r="C135" s="96"/>
      <c r="D135" s="96"/>
      <c r="E135" s="126"/>
      <c r="F135" s="72"/>
      <c r="G135" s="131">
        <v>125</v>
      </c>
      <c r="H135" s="132">
        <v>130</v>
      </c>
    </row>
    <row r="136" spans="1:8" ht="15">
      <c r="A136" s="90">
        <f t="shared" si="14"/>
        <v>113</v>
      </c>
      <c r="B136" s="95" t="s">
        <v>134</v>
      </c>
      <c r="C136" s="96" t="s">
        <v>143</v>
      </c>
      <c r="D136" s="106">
        <v>8</v>
      </c>
      <c r="E136" s="100">
        <v>198</v>
      </c>
      <c r="F136" s="72">
        <v>218</v>
      </c>
      <c r="G136" s="127"/>
      <c r="H136" s="127"/>
    </row>
    <row r="137" spans="1:8" ht="15">
      <c r="A137" s="90"/>
      <c r="B137" s="95" t="s">
        <v>135</v>
      </c>
      <c r="C137" s="96" t="s">
        <v>143</v>
      </c>
      <c r="D137" s="106">
        <v>8</v>
      </c>
      <c r="E137" s="100">
        <v>198</v>
      </c>
      <c r="F137" s="72">
        <v>218</v>
      </c>
      <c r="G137" s="91">
        <v>228</v>
      </c>
      <c r="H137" s="101">
        <v>238</v>
      </c>
    </row>
    <row r="138" spans="1:8" ht="15">
      <c r="A138" s="90">
        <v>114</v>
      </c>
      <c r="B138" s="95" t="s">
        <v>136</v>
      </c>
      <c r="C138" s="96" t="s">
        <v>143</v>
      </c>
      <c r="D138" s="106">
        <v>8</v>
      </c>
      <c r="E138" s="100">
        <v>198</v>
      </c>
      <c r="F138" s="72">
        <v>218</v>
      </c>
      <c r="G138" s="91">
        <v>228</v>
      </c>
      <c r="H138" s="101">
        <v>238</v>
      </c>
    </row>
    <row r="139" spans="1:8" ht="15.75" thickBot="1">
      <c r="A139" s="90">
        <v>115</v>
      </c>
      <c r="B139" s="94" t="s">
        <v>137</v>
      </c>
      <c r="C139" s="96"/>
      <c r="D139" s="96"/>
      <c r="E139" s="124"/>
      <c r="F139" s="72"/>
      <c r="G139" s="91">
        <v>228</v>
      </c>
      <c r="H139" s="101">
        <v>238</v>
      </c>
    </row>
    <row r="140" spans="1:8" ht="15.75" thickBot="1">
      <c r="A140" s="90">
        <v>116</v>
      </c>
      <c r="B140" s="95" t="s">
        <v>138</v>
      </c>
      <c r="C140" s="96" t="s">
        <v>143</v>
      </c>
      <c r="D140" s="106">
        <v>12</v>
      </c>
      <c r="E140" s="128">
        <v>100</v>
      </c>
      <c r="F140" s="72">
        <v>120</v>
      </c>
      <c r="G140" s="125"/>
      <c r="H140" s="125"/>
    </row>
    <row r="141" spans="1:8" ht="15">
      <c r="A141" s="90"/>
      <c r="B141" s="95" t="s">
        <v>139</v>
      </c>
      <c r="C141" s="96" t="s">
        <v>143</v>
      </c>
      <c r="D141" s="106">
        <v>12</v>
      </c>
      <c r="E141" s="100">
        <v>100</v>
      </c>
      <c r="F141" s="72">
        <v>120</v>
      </c>
      <c r="G141" s="129">
        <v>125</v>
      </c>
      <c r="H141" s="130">
        <v>130</v>
      </c>
    </row>
    <row r="142" spans="1:8" ht="15">
      <c r="A142" s="90">
        <v>117</v>
      </c>
      <c r="B142" s="95" t="s">
        <v>140</v>
      </c>
      <c r="C142" s="96" t="s">
        <v>143</v>
      </c>
      <c r="D142" s="106">
        <v>12</v>
      </c>
      <c r="E142" s="100">
        <v>100</v>
      </c>
      <c r="F142" s="72">
        <v>120</v>
      </c>
      <c r="G142" s="91">
        <v>125</v>
      </c>
      <c r="H142" s="101">
        <v>130</v>
      </c>
    </row>
    <row r="143" spans="1:8" ht="15">
      <c r="A143" s="90">
        <f>A142+1</f>
        <v>118</v>
      </c>
      <c r="B143" s="95" t="s">
        <v>141</v>
      </c>
      <c r="C143" s="96" t="s">
        <v>143</v>
      </c>
      <c r="D143" s="106">
        <v>12</v>
      </c>
      <c r="E143" s="100">
        <v>109</v>
      </c>
      <c r="F143" s="72">
        <v>131</v>
      </c>
      <c r="G143" s="91">
        <v>125</v>
      </c>
      <c r="H143" s="101">
        <v>130</v>
      </c>
    </row>
    <row r="144" spans="1:8" ht="15.75" thickBot="1">
      <c r="A144" s="90">
        <f>A143+1</f>
        <v>119</v>
      </c>
      <c r="B144" s="95" t="s">
        <v>142</v>
      </c>
      <c r="C144" s="97" t="s">
        <v>143</v>
      </c>
      <c r="D144" s="106">
        <v>12</v>
      </c>
      <c r="E144" s="102">
        <v>109</v>
      </c>
      <c r="F144" s="72">
        <v>131</v>
      </c>
      <c r="G144" s="91">
        <v>137</v>
      </c>
      <c r="H144" s="101">
        <v>142</v>
      </c>
    </row>
    <row r="145" spans="1:8" ht="15.75" thickBot="1">
      <c r="A145" s="90">
        <f>A144+1</f>
        <v>120</v>
      </c>
      <c r="B145" s="103" t="s">
        <v>144</v>
      </c>
      <c r="C145" s="90"/>
      <c r="D145" s="90"/>
      <c r="E145" s="78"/>
      <c r="F145" s="72"/>
      <c r="G145" s="131">
        <v>137</v>
      </c>
      <c r="H145" s="132">
        <v>142</v>
      </c>
    </row>
    <row r="146" spans="1:8" ht="15.75" thickBot="1">
      <c r="A146" s="90">
        <f>A145+1</f>
        <v>121</v>
      </c>
      <c r="B146" s="104" t="s">
        <v>145</v>
      </c>
      <c r="C146" s="90" t="s">
        <v>146</v>
      </c>
      <c r="D146" s="135">
        <v>6</v>
      </c>
      <c r="E146" s="136">
        <v>121.17</v>
      </c>
      <c r="F146" s="72">
        <f>E146+E146*9%</f>
        <v>132.0753</v>
      </c>
      <c r="G146" s="78"/>
      <c r="H146" s="78"/>
    </row>
    <row r="147" spans="2:8" ht="22.5">
      <c r="B147" s="104" t="s">
        <v>147</v>
      </c>
      <c r="C147" s="90" t="s">
        <v>146</v>
      </c>
      <c r="D147" s="135">
        <v>6</v>
      </c>
      <c r="E147" s="99">
        <v>121.17</v>
      </c>
      <c r="F147" s="72">
        <f aca="true" t="shared" si="15" ref="F147:F154">E147+E147*9%</f>
        <v>132.0753</v>
      </c>
      <c r="G147" s="137">
        <f>E146+E146*11%</f>
        <v>134.4987</v>
      </c>
      <c r="H147" s="138">
        <f>E146+E146*13%</f>
        <v>136.9221</v>
      </c>
    </row>
    <row r="148" spans="1:8" ht="15">
      <c r="A148">
        <v>122</v>
      </c>
      <c r="B148" s="104" t="s">
        <v>148</v>
      </c>
      <c r="C148" s="90" t="s">
        <v>146</v>
      </c>
      <c r="D148" s="135">
        <v>6</v>
      </c>
      <c r="E148" s="99">
        <v>121.17</v>
      </c>
      <c r="F148" s="72">
        <f t="shared" si="15"/>
        <v>132.0753</v>
      </c>
      <c r="G148" s="105">
        <f aca="true" t="shared" si="16" ref="G148:G155">E147+E147*11%</f>
        <v>134.4987</v>
      </c>
      <c r="H148" s="139">
        <f aca="true" t="shared" si="17" ref="H148:H155">E147+E147*13%</f>
        <v>136.9221</v>
      </c>
    </row>
    <row r="149" spans="1:8" ht="22.5">
      <c r="A149">
        <f>A148+1</f>
        <v>123</v>
      </c>
      <c r="B149" s="104" t="s">
        <v>149</v>
      </c>
      <c r="C149" s="90" t="s">
        <v>146</v>
      </c>
      <c r="D149" s="135">
        <v>6</v>
      </c>
      <c r="E149" s="99">
        <v>121.17</v>
      </c>
      <c r="F149" s="72">
        <f t="shared" si="15"/>
        <v>132.0753</v>
      </c>
      <c r="G149" s="105">
        <f t="shared" si="16"/>
        <v>134.4987</v>
      </c>
      <c r="H149" s="139">
        <f t="shared" si="17"/>
        <v>136.9221</v>
      </c>
    </row>
    <row r="150" spans="1:8" ht="22.5">
      <c r="A150" s="84">
        <f aca="true" t="shared" si="18" ref="A150:A156">A149+1</f>
        <v>124</v>
      </c>
      <c r="B150" s="104" t="s">
        <v>150</v>
      </c>
      <c r="C150" s="90" t="s">
        <v>146</v>
      </c>
      <c r="D150" s="135">
        <v>6</v>
      </c>
      <c r="E150" s="99">
        <v>121.17</v>
      </c>
      <c r="F150" s="72">
        <f t="shared" si="15"/>
        <v>132.0753</v>
      </c>
      <c r="G150" s="105">
        <f t="shared" si="16"/>
        <v>134.4987</v>
      </c>
      <c r="H150" s="139">
        <f t="shared" si="17"/>
        <v>136.9221</v>
      </c>
    </row>
    <row r="151" spans="1:8" ht="15">
      <c r="A151" s="84">
        <f t="shared" si="18"/>
        <v>125</v>
      </c>
      <c r="B151" s="104" t="s">
        <v>151</v>
      </c>
      <c r="C151" s="90" t="s">
        <v>146</v>
      </c>
      <c r="D151" s="135">
        <v>6</v>
      </c>
      <c r="E151" s="99">
        <v>121.17</v>
      </c>
      <c r="F151" s="72">
        <f t="shared" si="15"/>
        <v>132.0753</v>
      </c>
      <c r="G151" s="105">
        <f t="shared" si="16"/>
        <v>134.4987</v>
      </c>
      <c r="H151" s="139">
        <f t="shared" si="17"/>
        <v>136.9221</v>
      </c>
    </row>
    <row r="152" spans="1:8" ht="22.5">
      <c r="A152" s="84">
        <f t="shared" si="18"/>
        <v>126</v>
      </c>
      <c r="B152" s="104" t="s">
        <v>152</v>
      </c>
      <c r="C152" s="90" t="s">
        <v>146</v>
      </c>
      <c r="D152" s="135">
        <v>6</v>
      </c>
      <c r="E152" s="99">
        <v>121.17</v>
      </c>
      <c r="F152" s="72">
        <f t="shared" si="15"/>
        <v>132.0753</v>
      </c>
      <c r="G152" s="105">
        <f t="shared" si="16"/>
        <v>134.4987</v>
      </c>
      <c r="H152" s="139">
        <f t="shared" si="17"/>
        <v>136.9221</v>
      </c>
    </row>
    <row r="153" spans="1:8" ht="15">
      <c r="A153" s="84">
        <f t="shared" si="18"/>
        <v>127</v>
      </c>
      <c r="B153" s="104" t="s">
        <v>153</v>
      </c>
      <c r="C153" s="90" t="s">
        <v>146</v>
      </c>
      <c r="D153" s="135">
        <v>6</v>
      </c>
      <c r="E153" s="99">
        <v>121.17</v>
      </c>
      <c r="F153" s="72">
        <f t="shared" si="15"/>
        <v>132.0753</v>
      </c>
      <c r="G153" s="105">
        <f t="shared" si="16"/>
        <v>134.4987</v>
      </c>
      <c r="H153" s="139">
        <f t="shared" si="17"/>
        <v>136.9221</v>
      </c>
    </row>
    <row r="154" spans="1:8" ht="15.75" thickBot="1">
      <c r="A154" s="84">
        <f t="shared" si="18"/>
        <v>128</v>
      </c>
      <c r="B154" s="104" t="s">
        <v>154</v>
      </c>
      <c r="C154" s="90" t="s">
        <v>146</v>
      </c>
      <c r="D154" s="135">
        <v>6</v>
      </c>
      <c r="E154" s="140">
        <v>121.17</v>
      </c>
      <c r="F154" s="72">
        <f t="shared" si="15"/>
        <v>132.0753</v>
      </c>
      <c r="G154" s="105">
        <f t="shared" si="16"/>
        <v>134.4987</v>
      </c>
      <c r="H154" s="139">
        <f t="shared" si="17"/>
        <v>136.9221</v>
      </c>
    </row>
    <row r="155" spans="1:8" ht="15.75" thickBot="1">
      <c r="A155" s="84">
        <f t="shared" si="18"/>
        <v>129</v>
      </c>
      <c r="G155" s="141">
        <f t="shared" si="16"/>
        <v>134.4987</v>
      </c>
      <c r="H155" s="142">
        <f t="shared" si="17"/>
        <v>136.9221</v>
      </c>
    </row>
    <row r="156" spans="1:6" ht="30.75" thickBot="1">
      <c r="A156" s="84">
        <f t="shared" si="18"/>
        <v>130</v>
      </c>
      <c r="B156" s="168" t="s">
        <v>165</v>
      </c>
      <c r="C156" s="149"/>
      <c r="D156" s="61"/>
      <c r="E156" s="78"/>
      <c r="F156" s="72" t="s">
        <v>163</v>
      </c>
    </row>
    <row r="157" spans="2:6" ht="15">
      <c r="B157" s="42" t="s">
        <v>167</v>
      </c>
      <c r="C157" s="40" t="s">
        <v>5</v>
      </c>
      <c r="D157" s="185">
        <v>9</v>
      </c>
      <c r="E157" s="173">
        <v>44.24</v>
      </c>
      <c r="F157" s="72">
        <v>138.84</v>
      </c>
    </row>
    <row r="158" spans="2:6" ht="15">
      <c r="B158" s="43" t="s">
        <v>168</v>
      </c>
      <c r="C158" s="2" t="s">
        <v>5</v>
      </c>
      <c r="D158" s="186">
        <v>9</v>
      </c>
      <c r="E158" s="80">
        <v>34.56</v>
      </c>
      <c r="F158" s="72">
        <v>91.26</v>
      </c>
    </row>
    <row r="159" spans="2:6" ht="15">
      <c r="B159" s="43" t="s">
        <v>169</v>
      </c>
      <c r="C159" s="3" t="s">
        <v>5</v>
      </c>
      <c r="D159" s="186">
        <v>9</v>
      </c>
      <c r="E159" s="80">
        <v>41.475</v>
      </c>
      <c r="F159" s="72">
        <v>124.02</v>
      </c>
    </row>
    <row r="160" spans="2:6" ht="15">
      <c r="B160" s="43" t="s">
        <v>170</v>
      </c>
      <c r="C160" s="38" t="s">
        <v>5</v>
      </c>
      <c r="D160" s="63">
        <v>9</v>
      </c>
      <c r="E160" s="34">
        <v>36.5</v>
      </c>
      <c r="F160" s="72">
        <v>73.32</v>
      </c>
    </row>
    <row r="161" spans="2:6" ht="15">
      <c r="B161" s="43" t="s">
        <v>171</v>
      </c>
      <c r="C161" s="38" t="s">
        <v>5</v>
      </c>
      <c r="D161" s="63">
        <v>9</v>
      </c>
      <c r="E161" s="34">
        <v>40</v>
      </c>
      <c r="F161" s="72"/>
    </row>
    <row r="162" spans="2:6" ht="15">
      <c r="B162" s="43" t="s">
        <v>172</v>
      </c>
      <c r="C162" s="3" t="s">
        <v>5</v>
      </c>
      <c r="D162" s="63">
        <v>9</v>
      </c>
      <c r="E162" s="177">
        <v>43.32</v>
      </c>
      <c r="F162" s="72">
        <v>144.3</v>
      </c>
    </row>
    <row r="163" spans="2:6" ht="15">
      <c r="B163" s="145" t="s">
        <v>173</v>
      </c>
      <c r="C163" s="146" t="s">
        <v>5</v>
      </c>
      <c r="D163" s="147">
        <v>9</v>
      </c>
      <c r="E163" s="177">
        <v>43.32</v>
      </c>
      <c r="F163" s="72">
        <v>147.42</v>
      </c>
    </row>
    <row r="164" spans="2:6" ht="15">
      <c r="B164" s="65" t="s">
        <v>174</v>
      </c>
      <c r="C164" s="40" t="s">
        <v>5</v>
      </c>
      <c r="D164" s="66">
        <v>9</v>
      </c>
      <c r="E164" s="177">
        <v>45.16</v>
      </c>
      <c r="F164" s="72">
        <v>142.74</v>
      </c>
    </row>
    <row r="165" spans="2:6" ht="15.75" thickBot="1">
      <c r="B165" s="43" t="s">
        <v>175</v>
      </c>
      <c r="C165" s="2" t="s">
        <v>5</v>
      </c>
      <c r="D165" s="64">
        <v>9</v>
      </c>
      <c r="E165" s="182">
        <v>50.69</v>
      </c>
      <c r="F165" s="72">
        <v>144.3</v>
      </c>
    </row>
    <row r="166" spans="2:6" ht="15.75" thickBot="1">
      <c r="B166" s="167" t="s">
        <v>164</v>
      </c>
      <c r="C166" s="39"/>
      <c r="D166" s="71"/>
      <c r="E166" s="151"/>
      <c r="F166" s="72"/>
    </row>
    <row r="167" spans="2:6" ht="15">
      <c r="B167" s="43" t="s">
        <v>176</v>
      </c>
      <c r="C167" s="40" t="s">
        <v>5</v>
      </c>
      <c r="D167" s="150">
        <v>9</v>
      </c>
      <c r="E167" s="153">
        <v>53.36</v>
      </c>
      <c r="F167" s="72">
        <v>180.18</v>
      </c>
    </row>
    <row r="168" spans="2:6" ht="15">
      <c r="B168" s="43" t="s">
        <v>177</v>
      </c>
      <c r="C168" s="2" t="s">
        <v>5</v>
      </c>
      <c r="D168" s="56">
        <v>9</v>
      </c>
      <c r="E168" s="156">
        <v>56.12</v>
      </c>
      <c r="F168" s="72">
        <v>191.1</v>
      </c>
    </row>
    <row r="169" spans="2:6" ht="15">
      <c r="B169" s="43" t="s">
        <v>178</v>
      </c>
      <c r="C169" s="2" t="s">
        <v>5</v>
      </c>
      <c r="D169" s="56">
        <v>9</v>
      </c>
      <c r="E169" s="156">
        <v>47.84</v>
      </c>
      <c r="F169" s="72">
        <v>155.22</v>
      </c>
    </row>
    <row r="170" spans="2:6" ht="15">
      <c r="B170" s="43" t="s">
        <v>179</v>
      </c>
      <c r="C170" s="2" t="s">
        <v>5</v>
      </c>
      <c r="D170" s="56">
        <v>9</v>
      </c>
      <c r="E170" s="156">
        <v>47.84</v>
      </c>
      <c r="F170" s="72">
        <v>163.02</v>
      </c>
    </row>
    <row r="171" spans="2:6" ht="15">
      <c r="B171" s="43" t="s">
        <v>180</v>
      </c>
      <c r="C171" s="3" t="s">
        <v>5</v>
      </c>
      <c r="D171" s="56">
        <v>9</v>
      </c>
      <c r="E171" s="156">
        <v>47.84</v>
      </c>
      <c r="F171" s="72">
        <v>121.68</v>
      </c>
    </row>
    <row r="172" spans="2:6" ht="15.75" thickBot="1">
      <c r="B172" s="172" t="s">
        <v>181</v>
      </c>
      <c r="C172" s="8" t="s">
        <v>5</v>
      </c>
      <c r="D172" s="57">
        <v>9</v>
      </c>
      <c r="E172" s="158">
        <v>47.84</v>
      </c>
      <c r="F172" s="72">
        <v>88.92</v>
      </c>
    </row>
    <row r="173" spans="2:6" ht="15.75" thickBot="1">
      <c r="B173" s="167" t="s">
        <v>166</v>
      </c>
      <c r="C173" s="39"/>
      <c r="D173" s="71"/>
      <c r="E173" s="151"/>
      <c r="F173" s="72"/>
    </row>
    <row r="174" spans="2:6" ht="15">
      <c r="B174" s="43" t="s">
        <v>182</v>
      </c>
      <c r="C174" s="40" t="s">
        <v>5</v>
      </c>
      <c r="D174" s="150">
        <v>9</v>
      </c>
      <c r="E174" s="153">
        <v>53.36</v>
      </c>
      <c r="F174" s="72">
        <v>73.32</v>
      </c>
    </row>
    <row r="175" spans="2:6" ht="15">
      <c r="B175" s="43" t="s">
        <v>183</v>
      </c>
      <c r="C175" s="2" t="s">
        <v>5</v>
      </c>
      <c r="D175" s="56">
        <v>9</v>
      </c>
      <c r="E175" s="156">
        <v>56.12</v>
      </c>
      <c r="F175" s="72">
        <v>81.12</v>
      </c>
    </row>
    <row r="176" spans="2:6" ht="15">
      <c r="B176" s="43" t="s">
        <v>184</v>
      </c>
      <c r="C176" s="2" t="s">
        <v>5</v>
      </c>
      <c r="D176" s="56">
        <v>9</v>
      </c>
      <c r="E176" s="156">
        <v>47.84</v>
      </c>
      <c r="F176" s="72">
        <v>104.52</v>
      </c>
    </row>
    <row r="177" spans="2:6" ht="15">
      <c r="B177" s="43" t="s">
        <v>185</v>
      </c>
      <c r="C177" s="2" t="s">
        <v>5</v>
      </c>
      <c r="D177" s="56">
        <v>9</v>
      </c>
      <c r="E177" s="156">
        <v>47.84</v>
      </c>
      <c r="F177" s="72">
        <v>70.2</v>
      </c>
    </row>
  </sheetData>
  <sheetProtection/>
  <printOptions/>
  <pageMargins left="0.15748031496062992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Sujin</dc:creator>
  <cp:keywords/>
  <dc:description/>
  <cp:lastModifiedBy>User</cp:lastModifiedBy>
  <cp:lastPrinted>2013-01-31T12:26:55Z</cp:lastPrinted>
  <dcterms:created xsi:type="dcterms:W3CDTF">2012-08-06T10:22:08Z</dcterms:created>
  <dcterms:modified xsi:type="dcterms:W3CDTF">2013-02-18T11:04:52Z</dcterms:modified>
  <cp:category/>
  <cp:version/>
  <cp:contentType/>
  <cp:contentStatus/>
</cp:coreProperties>
</file>